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3.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4.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C:\Users\soumu9\Desktop\公告仕様書関係\鹿嶋署トイレ\"/>
    </mc:Choice>
  </mc:AlternateContent>
  <bookViews>
    <workbookView xWindow="0" yWindow="0" windowWidth="20490" windowHeight="7770" tabRatio="960"/>
  </bookViews>
  <sheets>
    <sheet name="内訳書 " sheetId="12" r:id="rId1"/>
    <sheet name="設計 入力表１" sheetId="16" state="hidden" r:id="rId2"/>
    <sheet name="設計 入力表２（図面目録）" sheetId="29" state="hidden" r:id="rId3"/>
    <sheet name="設計 計算書" sheetId="22" state="hidden" r:id="rId4"/>
    <sheet name="設計 算定諸元表" sheetId="11" state="hidden" r:id="rId5"/>
    <sheet name="設計　業務人・時間数" sheetId="26" state="hidden" r:id="rId6"/>
    <sheet name="設計　追加業務" sheetId="1" state="hidden" r:id="rId7"/>
    <sheet name="代価１" sheetId="7" state="hidden" r:id="rId8"/>
    <sheet name="監理 入力表１" sheetId="2" state="hidden" r:id="rId9"/>
    <sheet name="監理 計算書" sheetId="3" state="hidden" r:id="rId10"/>
    <sheet name="監理 算定諸元表" sheetId="4" state="hidden" r:id="rId11"/>
    <sheet name="監理 代価表" sheetId="5" state="hidden" r:id="rId12"/>
    <sheet name="総則" sheetId="8" state="hidden" r:id="rId13"/>
    <sheet name="建築" sheetId="9" state="hidden" r:id="rId14"/>
    <sheet name="電気" sheetId="10" state="hidden" r:id="rId15"/>
    <sheet name="機械" sheetId="13" state="hidden" r:id="rId16"/>
    <sheet name="設計　業務細分率表" sheetId="6" state="hidden" r:id="rId17"/>
    <sheet name="構造適合判定（印刷無）" sheetId="20" state="hidden" r:id="rId18"/>
  </sheets>
  <externalReferences>
    <externalReference r:id="rId19"/>
  </externalReferences>
  <definedNames>
    <definedName name="_Regression_Int" localSheetId="0" hidden="1">1</definedName>
    <definedName name="\a" localSheetId="7">#REF!</definedName>
    <definedName name="\a" localSheetId="0">#REF!</definedName>
    <definedName name="\a">#REF!</definedName>
    <definedName name="_xlnm.Print_Area" localSheetId="9">'監理 計算書'!$B$2:$Q$31</definedName>
    <definedName name="_xlnm.Print_Area" localSheetId="10">'監理 算定諸元表'!$B$2:$L$23</definedName>
    <definedName name="_xlnm.Print_Area" localSheetId="11">'監理 代価表'!$B$3:$H$38</definedName>
    <definedName name="_xlnm.Print_Area" localSheetId="8">'監理 入力表１'!$B$2:$I$37</definedName>
    <definedName name="_xlnm.Print_Area" localSheetId="15">機械!$A$1:$P$60</definedName>
    <definedName name="_xlnm.Print_Area" localSheetId="13">建築!$A$1:$P$250</definedName>
    <definedName name="_xlnm.Print_Area" localSheetId="17">'構造適合判定（印刷無）'!$B$1:$F$92</definedName>
    <definedName name="_xlnm.Print_Area" localSheetId="16">'設計　業務細分率表'!$B$2:$J$53</definedName>
    <definedName name="_xlnm.Print_Area" localSheetId="5">'設計　業務人・時間数'!$C$2:$R$78</definedName>
    <definedName name="_xlnm.Print_Area" localSheetId="3">'設計 計算書'!$B$2:$Q$40</definedName>
    <definedName name="_xlnm.Print_Area" localSheetId="4">'設計 算定諸元表'!$B$2:$L$16</definedName>
    <definedName name="_xlnm.Print_Area" localSheetId="6">'設計　追加業務'!$C$2:$R$94</definedName>
    <definedName name="_xlnm.Print_Area" localSheetId="1">'設計 入力表１'!$B$2:$I$42</definedName>
    <definedName name="_xlnm.Print_Area" localSheetId="2">'設計 入力表２（図面目録）'!$B$2:$N$38</definedName>
    <definedName name="_xlnm.Print_Area" localSheetId="12">総則!$B$2:$P$75</definedName>
    <definedName name="_xlnm.Print_Area" localSheetId="7">代価１!$B$2:$H$33</definedName>
    <definedName name="_xlnm.Print_Area" localSheetId="14">電気!$A$1:$P$53</definedName>
    <definedName name="_xlnm.Print_Area" localSheetId="0">'内訳書 '!$B$2:$I$20</definedName>
    <definedName name="Print_Area_MI" localSheetId="7">#REF!</definedName>
    <definedName name="Print_Area_MI" localSheetId="0">'内訳書 '!$B$3:$I$3</definedName>
    <definedName name="Print_Area_MI">#REF!</definedName>
    <definedName name="_xlnm.Print_Titles" localSheetId="15">機械!$2:$4</definedName>
    <definedName name="_xlnm.Print_Titles" localSheetId="13">建築!$2:$4</definedName>
    <definedName name="_xlnm.Print_Titles" localSheetId="12">総則!$2:$4</definedName>
    <definedName name="_xlnm.Print_Titles" localSheetId="14">電気!$2:$4</definedName>
    <definedName name="_xlnm.Print_Titles" localSheetId="0">'内訳書 '!$2:$3</definedName>
    <definedName name="solver_drv" localSheetId="11" hidden="1">1</definedName>
    <definedName name="solver_est" localSheetId="11" hidden="1">1</definedName>
    <definedName name="solver_itr" localSheetId="11" hidden="1">100</definedName>
    <definedName name="solver_lin" localSheetId="11" hidden="1">0</definedName>
    <definedName name="solver_num" localSheetId="11" hidden="1">0</definedName>
    <definedName name="solver_nwt" localSheetId="11" hidden="1">1</definedName>
    <definedName name="solver_opt" localSheetId="11" hidden="1">'監理 代価表'!$D$3</definedName>
    <definedName name="solver_pre" localSheetId="11" hidden="1">0.000001</definedName>
    <definedName name="solver_scl" localSheetId="11" hidden="1">0</definedName>
    <definedName name="solver_sho" localSheetId="11" hidden="1">0</definedName>
    <definedName name="solver_tim" localSheetId="11" hidden="1">100</definedName>
    <definedName name="solver_tol" localSheetId="11" hidden="1">0.05</definedName>
    <definedName name="solver_typ" localSheetId="11" hidden="1">1</definedName>
    <definedName name="solver_val" localSheetId="11" hidden="1">0</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2" i="6" l="1"/>
  <c r="I52" i="6"/>
  <c r="H52" i="6"/>
  <c r="G52" i="6"/>
  <c r="F52" i="6"/>
  <c r="E52" i="6"/>
  <c r="J50" i="6"/>
  <c r="I50" i="6"/>
  <c r="H50" i="6"/>
  <c r="G50" i="6"/>
  <c r="F50" i="6"/>
  <c r="E50" i="6"/>
  <c r="J44" i="6"/>
  <c r="I44" i="6"/>
  <c r="H44" i="6"/>
  <c r="G44" i="6"/>
  <c r="F44" i="6"/>
  <c r="E44" i="6"/>
  <c r="J43" i="6"/>
  <c r="I43" i="6"/>
  <c r="H43" i="6"/>
  <c r="G43" i="6"/>
  <c r="F43" i="6"/>
  <c r="E43" i="6"/>
  <c r="J28" i="6"/>
  <c r="I28" i="6"/>
  <c r="H28" i="6"/>
  <c r="G28" i="6"/>
  <c r="F28" i="6"/>
  <c r="E28" i="6"/>
  <c r="D11" i="6"/>
  <c r="D9" i="6"/>
  <c r="D8" i="6"/>
  <c r="D7" i="6"/>
  <c r="C5" i="6"/>
  <c r="F63" i="13"/>
  <c r="E63" i="13"/>
  <c r="F56" i="10"/>
  <c r="E56" i="10"/>
  <c r="F253" i="9"/>
  <c r="E253" i="9"/>
  <c r="F78" i="8"/>
  <c r="E78" i="8"/>
  <c r="G38" i="5"/>
  <c r="G36" i="5"/>
  <c r="F36" i="5"/>
  <c r="D36" i="5"/>
  <c r="G34" i="5"/>
  <c r="G32" i="5"/>
  <c r="G30" i="5"/>
  <c r="G28" i="5"/>
  <c r="D28" i="5"/>
  <c r="G26" i="5"/>
  <c r="G24" i="5"/>
  <c r="D24" i="5"/>
  <c r="G22" i="5"/>
  <c r="G20" i="5"/>
  <c r="D20" i="5"/>
  <c r="G18" i="5"/>
  <c r="G16" i="5"/>
  <c r="G14" i="5"/>
  <c r="G12" i="5"/>
  <c r="D12" i="5"/>
  <c r="G10" i="5"/>
  <c r="D10" i="5"/>
  <c r="G18" i="4"/>
  <c r="F18" i="4"/>
  <c r="I17" i="4"/>
  <c r="H17" i="4"/>
  <c r="G17" i="4"/>
  <c r="F17" i="4"/>
  <c r="F16" i="4"/>
  <c r="D16" i="4"/>
  <c r="C16" i="4"/>
  <c r="F14" i="4"/>
  <c r="F13" i="4"/>
  <c r="G12" i="4"/>
  <c r="G11" i="4"/>
  <c r="G10" i="4"/>
  <c r="G9" i="4"/>
  <c r="F7" i="4"/>
  <c r="J6" i="4"/>
  <c r="F6" i="4"/>
  <c r="G4" i="4"/>
  <c r="F3" i="4"/>
  <c r="L31" i="3"/>
  <c r="I31" i="3"/>
  <c r="G31" i="3"/>
  <c r="I30" i="3"/>
  <c r="G29" i="3"/>
  <c r="L27" i="3"/>
  <c r="I27" i="3"/>
  <c r="G27" i="3"/>
  <c r="N25" i="3"/>
  <c r="I25" i="3"/>
  <c r="G25" i="3"/>
  <c r="L23" i="3"/>
  <c r="G23" i="3"/>
  <c r="P21" i="3"/>
  <c r="P18" i="3"/>
  <c r="I18" i="3"/>
  <c r="P15" i="3"/>
  <c r="I15" i="3"/>
  <c r="P14" i="3"/>
  <c r="I14" i="3"/>
  <c r="N11" i="3"/>
  <c r="L11" i="3"/>
  <c r="G11" i="3"/>
  <c r="P9" i="3"/>
  <c r="N9" i="3"/>
  <c r="L9" i="3"/>
  <c r="I9" i="3"/>
  <c r="G9" i="3"/>
  <c r="F5" i="3"/>
  <c r="F4" i="3"/>
  <c r="F3" i="3"/>
  <c r="I36" i="2"/>
  <c r="H36" i="2"/>
  <c r="G36" i="2"/>
  <c r="D36" i="2"/>
  <c r="I35" i="2"/>
  <c r="H35" i="2"/>
  <c r="G35" i="2"/>
  <c r="I34" i="2"/>
  <c r="H34" i="2"/>
  <c r="G34" i="2"/>
  <c r="D23" i="2"/>
  <c r="D22" i="2"/>
  <c r="D20" i="2"/>
  <c r="F6" i="3" s="1"/>
  <c r="D7" i="2"/>
  <c r="D6" i="2"/>
  <c r="D5" i="2"/>
  <c r="D4" i="2"/>
  <c r="D3" i="2"/>
  <c r="G33" i="7"/>
  <c r="G31" i="7"/>
  <c r="G9" i="7"/>
  <c r="L93" i="1"/>
  <c r="I93" i="1"/>
  <c r="G93" i="1"/>
  <c r="Q77" i="1"/>
  <c r="G77" i="1"/>
  <c r="Q76" i="1"/>
  <c r="G76" i="1"/>
  <c r="Q75" i="1"/>
  <c r="G75" i="1"/>
  <c r="Q71" i="1"/>
  <c r="G71" i="1"/>
  <c r="Q70" i="1"/>
  <c r="G70" i="1"/>
  <c r="Q69" i="1"/>
  <c r="G69" i="1"/>
  <c r="Q65" i="1"/>
  <c r="G65" i="1"/>
  <c r="Q64" i="1"/>
  <c r="G64" i="1"/>
  <c r="Q63" i="1"/>
  <c r="G63" i="1"/>
  <c r="L57" i="1"/>
  <c r="L54" i="1"/>
  <c r="I54" i="1"/>
  <c r="L51" i="1"/>
  <c r="I51" i="1"/>
  <c r="L48" i="1"/>
  <c r="I48" i="1"/>
  <c r="Q38" i="1"/>
  <c r="G38" i="1"/>
  <c r="Q37" i="1"/>
  <c r="G37" i="1"/>
  <c r="Q36" i="1"/>
  <c r="G36" i="1"/>
  <c r="Q32" i="1"/>
  <c r="G32" i="1"/>
  <c r="Q31" i="1"/>
  <c r="G31" i="1"/>
  <c r="Q30" i="1"/>
  <c r="G30" i="1"/>
  <c r="Q26" i="1"/>
  <c r="G26" i="1"/>
  <c r="Q25" i="1"/>
  <c r="G25" i="1"/>
  <c r="Q24" i="1"/>
  <c r="G24" i="1"/>
  <c r="L16" i="1"/>
  <c r="L13" i="1"/>
  <c r="I13" i="1"/>
  <c r="L11" i="1"/>
  <c r="I11" i="1"/>
  <c r="L9" i="1"/>
  <c r="I9" i="1"/>
  <c r="Q77" i="26"/>
  <c r="G77" i="26"/>
  <c r="Q76" i="26"/>
  <c r="G76" i="26"/>
  <c r="Q75" i="26"/>
  <c r="G75" i="26"/>
  <c r="Q71" i="26"/>
  <c r="G71" i="26"/>
  <c r="Q70" i="26"/>
  <c r="G70" i="26"/>
  <c r="Q69" i="26"/>
  <c r="G69" i="26"/>
  <c r="Q65" i="26"/>
  <c r="G65" i="26"/>
  <c r="Q64" i="26"/>
  <c r="G64" i="26"/>
  <c r="Q63" i="26"/>
  <c r="G63" i="26"/>
  <c r="L57" i="26"/>
  <c r="L54" i="26"/>
  <c r="I54" i="26"/>
  <c r="L51" i="26"/>
  <c r="I51" i="26"/>
  <c r="L48" i="26"/>
  <c r="I48" i="26"/>
  <c r="Q38" i="26"/>
  <c r="G38" i="26"/>
  <c r="Q37" i="26"/>
  <c r="G37" i="26"/>
  <c r="Q36" i="26"/>
  <c r="G36" i="26"/>
  <c r="Q32" i="26"/>
  <c r="G32" i="26"/>
  <c r="Q31" i="26"/>
  <c r="G31" i="26"/>
  <c r="Q30" i="26"/>
  <c r="G30" i="26"/>
  <c r="Q26" i="26"/>
  <c r="G26" i="26"/>
  <c r="Q25" i="26"/>
  <c r="G25" i="26"/>
  <c r="Q24" i="26"/>
  <c r="G24" i="26"/>
  <c r="L16" i="26"/>
  <c r="L13" i="26"/>
  <c r="I13" i="26"/>
  <c r="L11" i="26"/>
  <c r="I11" i="26"/>
  <c r="L9" i="26"/>
  <c r="I9" i="26"/>
  <c r="F14" i="11"/>
  <c r="F13" i="11"/>
  <c r="F12" i="11"/>
  <c r="F10" i="11"/>
  <c r="G7" i="11"/>
  <c r="J5" i="11"/>
  <c r="H5" i="11"/>
  <c r="F5" i="11"/>
  <c r="G4" i="11"/>
  <c r="F3" i="11"/>
  <c r="L40" i="22"/>
  <c r="I40" i="22"/>
  <c r="G40" i="22"/>
  <c r="I39" i="22"/>
  <c r="G38" i="22"/>
  <c r="L36" i="22"/>
  <c r="I36" i="22"/>
  <c r="G36" i="22"/>
  <c r="N34" i="22"/>
  <c r="I34" i="22"/>
  <c r="G34" i="22"/>
  <c r="L32" i="22"/>
  <c r="G32" i="22"/>
  <c r="P30" i="22"/>
  <c r="P29" i="22"/>
  <c r="P28" i="22"/>
  <c r="L28" i="22"/>
  <c r="I28" i="22"/>
  <c r="P26" i="22"/>
  <c r="Q25" i="22"/>
  <c r="P25" i="22"/>
  <c r="L25" i="22"/>
  <c r="P23" i="22"/>
  <c r="P20" i="22"/>
  <c r="L20" i="22"/>
  <c r="G20" i="22"/>
  <c r="P17" i="22"/>
  <c r="L17" i="22"/>
  <c r="G17" i="22"/>
  <c r="L13" i="22"/>
  <c r="I13" i="22"/>
  <c r="G13" i="22"/>
  <c r="N11" i="22"/>
  <c r="L11" i="22"/>
  <c r="G11" i="22"/>
  <c r="P9" i="22"/>
  <c r="N9" i="22"/>
  <c r="L9" i="22"/>
  <c r="I9" i="22"/>
  <c r="G9" i="22"/>
  <c r="G6" i="22"/>
  <c r="F5" i="22"/>
  <c r="F4" i="22"/>
  <c r="F3" i="22"/>
  <c r="AD97" i="29"/>
  <c r="Z97" i="29"/>
  <c r="V97" i="29"/>
  <c r="R97" i="29"/>
  <c r="AD96" i="29"/>
  <c r="Z96" i="29"/>
  <c r="V96" i="29"/>
  <c r="R96" i="29"/>
  <c r="AD95" i="29"/>
  <c r="Z95" i="29"/>
  <c r="V95" i="29"/>
  <c r="R95" i="29"/>
  <c r="AD94" i="29"/>
  <c r="Z94" i="29"/>
  <c r="V94" i="29"/>
  <c r="R94" i="29"/>
  <c r="V79" i="29"/>
  <c r="R79" i="29"/>
  <c r="V78" i="29"/>
  <c r="R78" i="29"/>
  <c r="V77" i="29"/>
  <c r="R77" i="29"/>
  <c r="V76" i="29"/>
  <c r="R76" i="29"/>
  <c r="AD62" i="29"/>
  <c r="Z62" i="29"/>
  <c r="V62" i="29"/>
  <c r="R62" i="29"/>
  <c r="AD61" i="29"/>
  <c r="Z61" i="29"/>
  <c r="V61" i="29"/>
  <c r="R61" i="29"/>
  <c r="AD60" i="29"/>
  <c r="Z60" i="29"/>
  <c r="V60" i="29"/>
  <c r="R60" i="29"/>
  <c r="AD59" i="29"/>
  <c r="Z59" i="29"/>
  <c r="V59" i="29"/>
  <c r="R59" i="29"/>
  <c r="N44" i="29"/>
  <c r="M44" i="29"/>
  <c r="L44" i="29"/>
  <c r="G44" i="29"/>
  <c r="F44" i="29"/>
  <c r="E44" i="29"/>
  <c r="N43" i="29"/>
  <c r="M43" i="29"/>
  <c r="L43" i="29"/>
  <c r="G43" i="29"/>
  <c r="F43" i="29"/>
  <c r="E43" i="29"/>
  <c r="N42" i="29"/>
  <c r="M42" i="29"/>
  <c r="L42" i="29"/>
  <c r="G42" i="29"/>
  <c r="F42" i="29"/>
  <c r="E42" i="29"/>
  <c r="K41" i="29"/>
  <c r="D41" i="29"/>
  <c r="N37" i="29"/>
  <c r="M37" i="29"/>
  <c r="L37" i="29"/>
  <c r="G37" i="29"/>
  <c r="F37" i="29"/>
  <c r="E37" i="29"/>
  <c r="N6" i="29"/>
  <c r="M6" i="29"/>
  <c r="L6" i="29"/>
  <c r="I74" i="16"/>
  <c r="H74" i="16"/>
  <c r="G74" i="16"/>
  <c r="F74" i="16"/>
  <c r="D74" i="16"/>
  <c r="G65" i="16"/>
  <c r="G58" i="16"/>
  <c r="D39" i="16"/>
  <c r="H30" i="16"/>
  <c r="G30" i="16"/>
  <c r="F30" i="16"/>
  <c r="D30" i="16"/>
  <c r="H29" i="16"/>
  <c r="G29" i="16"/>
  <c r="F29" i="16"/>
  <c r="D29" i="16"/>
  <c r="H28" i="16"/>
  <c r="G28" i="16"/>
  <c r="F28" i="16"/>
  <c r="D28" i="16"/>
  <c r="H27" i="16"/>
  <c r="G27" i="16"/>
  <c r="F27" i="16"/>
  <c r="D27" i="16"/>
  <c r="H26" i="16"/>
  <c r="G26" i="16"/>
  <c r="F26" i="16"/>
  <c r="D26" i="16"/>
  <c r="H25" i="16"/>
  <c r="G25" i="16"/>
  <c r="F25" i="16"/>
  <c r="D25" i="16"/>
  <c r="H13" i="12"/>
  <c r="G13" i="12"/>
  <c r="F13" i="12"/>
  <c r="E13" i="12"/>
  <c r="D13" i="12"/>
  <c r="H7" i="12"/>
  <c r="G7" i="12"/>
  <c r="G5" i="4" l="1"/>
</calcChain>
</file>

<file path=xl/comments1.xml><?xml version="1.0" encoding="utf-8"?>
<comments xmlns="http://schemas.openxmlformats.org/spreadsheetml/2006/main">
  <authors>
    <author>2006</author>
  </authors>
  <commentList>
    <comment ref="D42" authorId="0" shapeId="0">
      <text>
        <r>
          <rPr>
            <sz val="10"/>
            <color indexed="81"/>
            <rFont val="ＭＳ Ｐゴシック"/>
            <family val="3"/>
            <charset val="128"/>
          </rPr>
          <t>・ﾘｻｲｸﾙ計画書作成業務 ：2時間
・概略工程表作成業務　　：1時間
・パース作成業務(A2判程度)
　アイレベル　　　　　　　　 ：28時間
・その他　　　　　　　　　　  ：適宜</t>
        </r>
      </text>
    </comment>
  </commentList>
</comments>
</file>

<file path=xl/comments2.xml><?xml version="1.0" encoding="utf-8"?>
<comments xmlns="http://schemas.openxmlformats.org/spreadsheetml/2006/main">
  <authors>
    <author>administrator</author>
  </authors>
  <commentList>
    <comment ref="E22" authorId="0" shapeId="0">
      <text>
        <r>
          <rPr>
            <sz val="9"/>
            <rFont val="ＨＧ丸ゴシックM"/>
          </rPr>
          <t>administrator:
建築： 完成検査，中間検査，配筋検査，鉄骨組立・接合検査，外壁タイル接着性試験，
シーリング接着性試験等
設備： 金属管，合成樹脂管敷設，防火区画貫通部の耐火処置，隠蔽配管の敷設，
電線の機器類の接続，機器類の搬入設置，総合調整等</t>
        </r>
      </text>
    </comment>
  </commentList>
</comments>
</file>

<file path=xl/sharedStrings.xml><?xml version="1.0" encoding="utf-8"?>
<sst xmlns="http://schemas.openxmlformats.org/spreadsheetml/2006/main" count="2605" uniqueCount="1438">
  <si>
    <t>業務料低減率</t>
    <rPh sb="0" eb="3">
      <t>ギョウムリョウ</t>
    </rPh>
    <rPh sb="3" eb="6">
      <t>テイゲンリツ</t>
    </rPh>
    <phoneticPr fontId="4"/>
  </si>
  <si>
    <t>地内</t>
    <rPh sb="0" eb="1">
      <t>チ</t>
    </rPh>
    <rPh sb="1" eb="2">
      <t>ナイ</t>
    </rPh>
    <phoneticPr fontId="21"/>
  </si>
  <si>
    <t>技術料等経費（Ｄ）</t>
    <rPh sb="0" eb="3">
      <t>ギジュツリョウ</t>
    </rPh>
    <rPh sb="3" eb="4">
      <t>トウ</t>
    </rPh>
    <rPh sb="4" eb="6">
      <t>ケイヒ</t>
    </rPh>
    <phoneticPr fontId="4"/>
  </si>
  <si>
    <t>工事中の安全確保</t>
    <rPh sb="0" eb="3">
      <t>コウジチュウ</t>
    </rPh>
    <rPh sb="4" eb="6">
      <t>アンゼン</t>
    </rPh>
    <rPh sb="6" eb="8">
      <t>カクホ</t>
    </rPh>
    <phoneticPr fontId="9"/>
  </si>
  <si>
    <t>工事検査の要件を満たしていることの確認</t>
    <rPh sb="0" eb="2">
      <t>コウジ</t>
    </rPh>
    <rPh sb="2" eb="4">
      <t>ケンサ</t>
    </rPh>
    <rPh sb="5" eb="7">
      <t>ヨウケン</t>
    </rPh>
    <rPh sb="8" eb="9">
      <t>ミ</t>
    </rPh>
    <rPh sb="17" eb="19">
      <t>カクニン</t>
    </rPh>
    <phoneticPr fontId="9"/>
  </si>
  <si>
    <t>②令第81条第2項第２号イ</t>
  </si>
  <si>
    <t>④</t>
  </si>
  <si>
    <t>直接人件費</t>
    <rPh sb="0" eb="2">
      <t>チョクセツ</t>
    </rPh>
    <rPh sb="2" eb="5">
      <t>ジンケンヒ</t>
    </rPh>
    <phoneticPr fontId="21"/>
  </si>
  <si>
    <t>２．施工状況（下地，種別毎の工法，仕上り等）</t>
    <rPh sb="2" eb="4">
      <t>セコウ</t>
    </rPh>
    <rPh sb="4" eb="6">
      <t>ジョウキョウ</t>
    </rPh>
    <rPh sb="7" eb="9">
      <t>シタジ</t>
    </rPh>
    <rPh sb="10" eb="12">
      <t>シュベツ</t>
    </rPh>
    <rPh sb="12" eb="13">
      <t>ゴト</t>
    </rPh>
    <rPh sb="14" eb="16">
      <t>コウホウ</t>
    </rPh>
    <rPh sb="17" eb="19">
      <t>シアガ</t>
    </rPh>
    <rPh sb="20" eb="21">
      <t>トウ</t>
    </rPh>
    <phoneticPr fontId="9"/>
  </si>
  <si>
    <t>建具工事</t>
    <rPh sb="0" eb="2">
      <t>タテグ</t>
    </rPh>
    <rPh sb="2" eb="4">
      <t>コウジ</t>
    </rPh>
    <phoneticPr fontId="9"/>
  </si>
  <si>
    <t>（１）設計意図を伝える為の質疑応答、説明等</t>
    <rPh sb="3" eb="5">
      <t>セッケイ</t>
    </rPh>
    <rPh sb="5" eb="7">
      <t>イト</t>
    </rPh>
    <rPh sb="8" eb="9">
      <t>ツタ</t>
    </rPh>
    <rPh sb="11" eb="12">
      <t>タメ</t>
    </rPh>
    <rPh sb="13" eb="15">
      <t>シツギ</t>
    </rPh>
    <rPh sb="15" eb="17">
      <t>オウトウ</t>
    </rPh>
    <rPh sb="18" eb="20">
      <t>セツメイ</t>
    </rPh>
    <rPh sb="20" eb="21">
      <t>トウ</t>
    </rPh>
    <phoneticPr fontId="9"/>
  </si>
  <si>
    <t>（ⅱ）基本設計方針策定及び建築主へ説明</t>
    <rPh sb="3" eb="5">
      <t>キホン</t>
    </rPh>
    <rPh sb="5" eb="7">
      <t>セッケイ</t>
    </rPh>
    <rPh sb="7" eb="9">
      <t>ホウシン</t>
    </rPh>
    <rPh sb="9" eb="11">
      <t>サクテイ</t>
    </rPh>
    <rPh sb="11" eb="12">
      <t>オヨ</t>
    </rPh>
    <rPh sb="13" eb="15">
      <t>ケンチク</t>
    </rPh>
    <rPh sb="15" eb="16">
      <t>ヌシ</t>
    </rPh>
    <rPh sb="17" eb="19">
      <t>セツメイ</t>
    </rPh>
    <phoneticPr fontId="9"/>
  </si>
  <si>
    <t>第二号第２類</t>
    <rPh sb="0" eb="1">
      <t>ダイ</t>
    </rPh>
    <rPh sb="1" eb="2">
      <t>２</t>
    </rPh>
    <rPh sb="2" eb="3">
      <t>ゴウ</t>
    </rPh>
    <phoneticPr fontId="4"/>
  </si>
  <si>
    <t>→延べ面積が500㎡超のもの</t>
  </si>
  <si>
    <t>法令手続費用等</t>
  </si>
  <si>
    <t>設計図書，施工計画書，実施工程等との照合</t>
    <rPh sb="0" eb="2">
      <t>セッケイ</t>
    </rPh>
    <rPh sb="2" eb="4">
      <t>トショ</t>
    </rPh>
    <rPh sb="5" eb="7">
      <t>セコウ</t>
    </rPh>
    <rPh sb="7" eb="10">
      <t>ケイカクショ</t>
    </rPh>
    <rPh sb="11" eb="13">
      <t>ジッシ</t>
    </rPh>
    <rPh sb="13" eb="15">
      <t>コウテイ</t>
    </rPh>
    <rPh sb="15" eb="16">
      <t>トウ</t>
    </rPh>
    <rPh sb="18" eb="20">
      <t>ショウゴウ</t>
    </rPh>
    <phoneticPr fontId="9"/>
  </si>
  <si>
    <t>1,000㎡</t>
  </si>
  <si>
    <t>耐火被覆</t>
    <rPh sb="0" eb="2">
      <t>タイカ</t>
    </rPh>
    <rPh sb="2" eb="4">
      <t>ヒフク</t>
    </rPh>
    <phoneticPr fontId="9"/>
  </si>
  <si>
    <t>５．杭頭の処理</t>
    <rPh sb="2" eb="3">
      <t>クイ</t>
    </rPh>
    <rPh sb="3" eb="4">
      <t>トウ</t>
    </rPh>
    <rPh sb="5" eb="7">
      <t>ショリ</t>
    </rPh>
    <phoneticPr fontId="9"/>
  </si>
  <si>
    <t>配筋検査</t>
    <rPh sb="0" eb="1">
      <t>ハイ</t>
    </rPh>
    <rPh sb="1" eb="2">
      <t>キン</t>
    </rPh>
    <rPh sb="2" eb="4">
      <t>ケンサ</t>
    </rPh>
    <phoneticPr fontId="9"/>
  </si>
  <si>
    <t>店舗，料理店，スーパーマーケット等</t>
    <rPh sb="0" eb="2">
      <t>テンポ</t>
    </rPh>
    <rPh sb="3" eb="5">
      <t>リョウリ</t>
    </rPh>
    <rPh sb="5" eb="6">
      <t>テン</t>
    </rPh>
    <rPh sb="16" eb="17">
      <t>トウ</t>
    </rPh>
    <phoneticPr fontId="4"/>
  </si>
  <si>
    <t>Ａ</t>
  </si>
  <si>
    <t>屋上階平面図</t>
    <rPh sb="0" eb="2">
      <t>オクジョウ</t>
    </rPh>
    <rPh sb="2" eb="3">
      <t>カイ</t>
    </rPh>
    <rPh sb="3" eb="6">
      <t>ヘイメンズ</t>
    </rPh>
    <phoneticPr fontId="9"/>
  </si>
  <si>
    <t>３．計器その他</t>
    <rPh sb="2" eb="4">
      <t>ケイキ</t>
    </rPh>
    <rPh sb="6" eb="7">
      <t>タ</t>
    </rPh>
    <phoneticPr fontId="9"/>
  </si>
  <si>
    <t>完了検査(中間検査なし)</t>
  </si>
  <si>
    <t>特別経費（Ｅ）</t>
    <rPh sb="0" eb="2">
      <t>トクベツ</t>
    </rPh>
    <rPh sb="2" eb="4">
      <t>ケイヒ</t>
    </rPh>
    <phoneticPr fontId="4"/>
  </si>
  <si>
    <t>5,000㎡</t>
  </si>
  <si>
    <t>内容</t>
    <rPh sb="0" eb="2">
      <t>ナイヨウ</t>
    </rPh>
    <phoneticPr fontId="9"/>
  </si>
  <si>
    <t>3,000㎡</t>
  </si>
  <si>
    <t>各階平面図</t>
  </si>
  <si>
    <t>２．施工状況</t>
    <rPh sb="2" eb="4">
      <t>セコウ</t>
    </rPh>
    <rPh sb="4" eb="6">
      <t>ジョウキョウ</t>
    </rPh>
    <phoneticPr fontId="9"/>
  </si>
  <si>
    <t>7,000㎡</t>
  </si>
  <si>
    <t>※</t>
  </si>
  <si>
    <t>業務人・時間数（標準）</t>
  </si>
  <si>
    <t>４．接地極位置等の表示</t>
    <rPh sb="2" eb="4">
      <t>セッチ</t>
    </rPh>
    <rPh sb="4" eb="5">
      <t>キョク</t>
    </rPh>
    <rPh sb="5" eb="7">
      <t>イチ</t>
    </rPh>
    <rPh sb="7" eb="8">
      <t>トウ</t>
    </rPh>
    <rPh sb="9" eb="11">
      <t>ヒョウジ</t>
    </rPh>
    <phoneticPr fontId="9"/>
  </si>
  <si>
    <t>２．気象状況，下地の乾燥状態等</t>
    <rPh sb="2" eb="4">
      <t>キショウ</t>
    </rPh>
    <rPh sb="4" eb="6">
      <t>ジョウキョウ</t>
    </rPh>
    <rPh sb="7" eb="9">
      <t>シタジ</t>
    </rPh>
    <rPh sb="10" eb="12">
      <t>カンソウ</t>
    </rPh>
    <rPh sb="12" eb="14">
      <t>ジョウタイ</t>
    </rPh>
    <rPh sb="14" eb="15">
      <t>トウ</t>
    </rPh>
    <phoneticPr fontId="9"/>
  </si>
  <si>
    <t>補正値</t>
    <rPh sb="0" eb="2">
      <t>ホセイ</t>
    </rPh>
    <rPh sb="2" eb="3">
      <t>チ</t>
    </rPh>
    <phoneticPr fontId="4"/>
  </si>
  <si>
    <t>検査立会（回）</t>
    <rPh sb="0" eb="2">
      <t>ケンサ</t>
    </rPh>
    <rPh sb="2" eb="4">
      <t>タチア</t>
    </rPh>
    <rPh sb="5" eb="6">
      <t>カイ</t>
    </rPh>
    <phoneticPr fontId="4"/>
  </si>
  <si>
    <t>中間検査</t>
  </si>
  <si>
    <t>第１章２.４</t>
    <rPh sb="0" eb="1">
      <t>ダイ</t>
    </rPh>
    <rPh sb="2" eb="3">
      <t>ショウ</t>
    </rPh>
    <phoneticPr fontId="21"/>
  </si>
  <si>
    <t>複雑</t>
    <rPh sb="0" eb="2">
      <t>フクザツ</t>
    </rPh>
    <phoneticPr fontId="4"/>
  </si>
  <si>
    <t>鋼杭地業も同様</t>
    <rPh sb="0" eb="1">
      <t>コウ</t>
    </rPh>
    <rPh sb="1" eb="2">
      <t>クイ</t>
    </rPh>
    <rPh sb="2" eb="3">
      <t>チ</t>
    </rPh>
    <rPh sb="3" eb="4">
      <t>ギョウ</t>
    </rPh>
    <rPh sb="5" eb="7">
      <t>ドウヨウ</t>
    </rPh>
    <phoneticPr fontId="9"/>
  </si>
  <si>
    <t>立面図</t>
  </si>
  <si>
    <t>（案）提供方法の別</t>
    <rPh sb="1" eb="2">
      <t>アン</t>
    </rPh>
    <rPh sb="3" eb="5">
      <t>テイキョウ</t>
    </rPh>
    <rPh sb="5" eb="7">
      <t>ホウホウ</t>
    </rPh>
    <rPh sb="8" eb="9">
      <t>ベツ</t>
    </rPh>
    <phoneticPr fontId="4"/>
  </si>
  <si>
    <t>時速 V=</t>
    <rPh sb="0" eb="2">
      <t>ジソク</t>
    </rPh>
    <phoneticPr fontId="23"/>
  </si>
  <si>
    <t>第２類（複雑な設計等を必要とするもの）</t>
    <rPh sb="0" eb="1">
      <t>ダイ</t>
    </rPh>
    <rPh sb="2" eb="3">
      <t>ルイ</t>
    </rPh>
    <rPh sb="4" eb="6">
      <t>フクザツ</t>
    </rPh>
    <rPh sb="7" eb="9">
      <t>セッケイ</t>
    </rPh>
    <rPh sb="9" eb="10">
      <t>トウ</t>
    </rPh>
    <rPh sb="11" eb="13">
      <t>ヒツヨウ</t>
    </rPh>
    <phoneticPr fontId="4"/>
  </si>
  <si>
    <t>施工</t>
    <rPh sb="0" eb="2">
      <t>セコウ</t>
    </rPh>
    <phoneticPr fontId="9"/>
  </si>
  <si>
    <t>→延べ面積が500㎡超のもの（ただし、平屋建ての場合は3000㎡超のもの）</t>
  </si>
  <si>
    <t>人・時間</t>
    <rPh sb="0" eb="1">
      <t>ニン</t>
    </rPh>
    <rPh sb="2" eb="4">
      <t>ジカン</t>
    </rPh>
    <phoneticPr fontId="4"/>
  </si>
  <si>
    <t>建具リスト</t>
  </si>
  <si>
    <t>請負代金額２５００万円以上の工事</t>
    <rPh sb="0" eb="2">
      <t>ウケオイ</t>
    </rPh>
    <rPh sb="2" eb="4">
      <t>ダイキン</t>
    </rPh>
    <rPh sb="4" eb="5">
      <t>ガク</t>
    </rPh>
    <rPh sb="9" eb="10">
      <t>マン</t>
    </rPh>
    <rPh sb="10" eb="11">
      <t>エン</t>
    </rPh>
    <rPh sb="11" eb="13">
      <t>イジョウ</t>
    </rPh>
    <rPh sb="14" eb="16">
      <t>コウジ</t>
    </rPh>
    <phoneticPr fontId="9"/>
  </si>
  <si>
    <t>断面図又は矩計図</t>
    <rPh sb="0" eb="3">
      <t>ダンメンズ</t>
    </rPh>
    <rPh sb="3" eb="4">
      <t>マタ</t>
    </rPh>
    <rPh sb="5" eb="6">
      <t>ツネ</t>
    </rPh>
    <rPh sb="6" eb="7">
      <t>ケイ</t>
    </rPh>
    <rPh sb="7" eb="8">
      <t>ズ</t>
    </rPh>
    <phoneticPr fontId="9"/>
  </si>
  <si>
    <t>化学工場，薬品工場，食品工場，特殊設備工場等</t>
    <rPh sb="0" eb="2">
      <t>カガク</t>
    </rPh>
    <rPh sb="2" eb="4">
      <t>コウジョウ</t>
    </rPh>
    <rPh sb="5" eb="7">
      <t>ヤクヒン</t>
    </rPh>
    <rPh sb="7" eb="9">
      <t>コウジョウ</t>
    </rPh>
    <rPh sb="10" eb="12">
      <t>ショクヒン</t>
    </rPh>
    <rPh sb="12" eb="14">
      <t>コウジョウ</t>
    </rPh>
    <rPh sb="15" eb="17">
      <t>トクシュ</t>
    </rPh>
    <rPh sb="17" eb="19">
      <t>セツビ</t>
    </rPh>
    <rPh sb="19" eb="21">
      <t>コウジョウ</t>
    </rPh>
    <rPh sb="21" eb="22">
      <t>トウ</t>
    </rPh>
    <phoneticPr fontId="4"/>
  </si>
  <si>
    <t>特別経費　法令手続費用等</t>
  </si>
  <si>
    <t>機械設備図</t>
    <rPh sb="4" eb="5">
      <t>ズ</t>
    </rPh>
    <phoneticPr fontId="4"/>
  </si>
  <si>
    <t>既製コンクリート杭地業</t>
    <rPh sb="0" eb="2">
      <t>キセイ</t>
    </rPh>
    <rPh sb="8" eb="9">
      <t>クイ</t>
    </rPh>
    <rPh sb="9" eb="10">
      <t>チ</t>
    </rPh>
    <rPh sb="10" eb="11">
      <t>ギョウ</t>
    </rPh>
    <phoneticPr fontId="9"/>
  </si>
  <si>
    <t>保管状況</t>
    <rPh sb="0" eb="2">
      <t>ホカン</t>
    </rPh>
    <rPh sb="2" eb="4">
      <t>ジョウキョウ</t>
    </rPh>
    <phoneticPr fontId="9"/>
  </si>
  <si>
    <t>図　面　名　称</t>
  </si>
  <si>
    <t>円</t>
  </si>
  <si>
    <t>３．試験調整</t>
    <rPh sb="2" eb="4">
      <t>シケン</t>
    </rPh>
    <rPh sb="4" eb="6">
      <t>チョウセイ</t>
    </rPh>
    <phoneticPr fontId="9"/>
  </si>
  <si>
    <t>業務委託料計算書</t>
    <rPh sb="0" eb="2">
      <t>ギョウム</t>
    </rPh>
    <rPh sb="2" eb="4">
      <t>イタク</t>
    </rPh>
    <rPh sb="4" eb="5">
      <t>リョウ</t>
    </rPh>
    <rPh sb="5" eb="8">
      <t>ケイサンショ</t>
    </rPh>
    <phoneticPr fontId="4"/>
  </si>
  <si>
    <t>１．施工状況</t>
    <rPh sb="2" eb="4">
      <t>セコウ</t>
    </rPh>
    <rPh sb="4" eb="6">
      <t>ジョウキョウ</t>
    </rPh>
    <phoneticPr fontId="9"/>
  </si>
  <si>
    <t>関係法令等との照合</t>
    <rPh sb="0" eb="2">
      <t>カンケイ</t>
    </rPh>
    <rPh sb="2" eb="5">
      <t>ホウレイトウ</t>
    </rPh>
    <rPh sb="7" eb="9">
      <t>ショウゴウ</t>
    </rPh>
    <phoneticPr fontId="9"/>
  </si>
  <si>
    <t>■注意事項</t>
    <rPh sb="1" eb="5">
      <t>チュウイジコウ</t>
    </rPh>
    <phoneticPr fontId="9"/>
  </si>
  <si>
    <t>敷地境界石標</t>
    <rPh sb="0" eb="2">
      <t>シキチ</t>
    </rPh>
    <rPh sb="2" eb="4">
      <t>キョウカイ</t>
    </rPh>
    <rPh sb="4" eb="5">
      <t>イシ</t>
    </rPh>
    <rPh sb="5" eb="6">
      <t>ヒョウ</t>
    </rPh>
    <phoneticPr fontId="9"/>
  </si>
  <si>
    <t>銀行，本社ビル，庁舎等</t>
    <rPh sb="0" eb="2">
      <t>ギンコウ</t>
    </rPh>
    <rPh sb="3" eb="5">
      <t>ホンシャ</t>
    </rPh>
    <rPh sb="8" eb="10">
      <t>チョウシャ</t>
    </rPh>
    <rPh sb="10" eb="11">
      <t>トウ</t>
    </rPh>
    <phoneticPr fontId="4"/>
  </si>
  <si>
    <t>設備工事　計　</t>
    <rPh sb="0" eb="2">
      <t>セツビ</t>
    </rPh>
    <rPh sb="2" eb="4">
      <t>コウジ</t>
    </rPh>
    <rPh sb="5" eb="6">
      <t>ケイ</t>
    </rPh>
    <phoneticPr fontId="4"/>
  </si>
  <si>
    <t>２．工事現場塗装施工状況</t>
    <rPh sb="2" eb="4">
      <t>コウジ</t>
    </rPh>
    <rPh sb="4" eb="6">
      <t>ゲンバ</t>
    </rPh>
    <rPh sb="6" eb="8">
      <t>トソウ</t>
    </rPh>
    <rPh sb="8" eb="10">
      <t>セコウ</t>
    </rPh>
    <rPh sb="10" eb="12">
      <t>ジョウキョウ</t>
    </rPh>
    <phoneticPr fontId="9"/>
  </si>
  <si>
    <t>（３）上下水道，ガス，電気，通信等の供給状況の調査及び関係機関打合せ</t>
    <rPh sb="3" eb="5">
      <t>ジョウゲ</t>
    </rPh>
    <rPh sb="5" eb="7">
      <t>スイドウ</t>
    </rPh>
    <rPh sb="11" eb="13">
      <t>デンキ</t>
    </rPh>
    <rPh sb="14" eb="17">
      <t>ツウシントウ</t>
    </rPh>
    <rPh sb="18" eb="20">
      <t>キョウキュウ</t>
    </rPh>
    <rPh sb="20" eb="22">
      <t>ジョウキョウ</t>
    </rPh>
    <rPh sb="23" eb="25">
      <t>チョウサ</t>
    </rPh>
    <rPh sb="25" eb="26">
      <t>オヨ</t>
    </rPh>
    <rPh sb="27" eb="29">
      <t>カンケイ</t>
    </rPh>
    <rPh sb="29" eb="31">
      <t>キカン</t>
    </rPh>
    <rPh sb="31" eb="33">
      <t>ウチアワ</t>
    </rPh>
    <phoneticPr fontId="9"/>
  </si>
  <si>
    <t>申請手数料一覧</t>
    <rPh sb="0" eb="2">
      <t>シンセイ</t>
    </rPh>
    <rPh sb="2" eb="5">
      <t>テスウリョウ</t>
    </rPh>
    <rPh sb="5" eb="7">
      <t>イチラン</t>
    </rPh>
    <phoneticPr fontId="4"/>
  </si>
  <si>
    <t>第　１　号</t>
    <rPh sb="0" eb="1">
      <t>ダイ</t>
    </rPh>
    <rPh sb="4" eb="5">
      <t>ゴウ</t>
    </rPh>
    <phoneticPr fontId="23"/>
  </si>
  <si>
    <t>　　　</t>
  </si>
  <si>
    <t>計画通知又は確認申請</t>
  </si>
  <si>
    <t>図面の提供</t>
    <rPh sb="3" eb="5">
      <t>テイキョウ</t>
    </rPh>
    <phoneticPr fontId="4"/>
  </si>
  <si>
    <t>基本項目</t>
    <rPh sb="0" eb="2">
      <t>キホン</t>
    </rPh>
    <rPh sb="2" eb="4">
      <t>コウモク</t>
    </rPh>
    <phoneticPr fontId="4"/>
  </si>
  <si>
    <t>木造</t>
  </si>
  <si>
    <t>試験方法，試験結果の把握，必要に応じて立会</t>
    <rPh sb="0" eb="2">
      <t>シケン</t>
    </rPh>
    <rPh sb="2" eb="4">
      <t>ホウホウ</t>
    </rPh>
    <rPh sb="5" eb="7">
      <t>シケン</t>
    </rPh>
    <rPh sb="7" eb="9">
      <t>ケッカ</t>
    </rPh>
    <rPh sb="10" eb="12">
      <t>ハアク</t>
    </rPh>
    <rPh sb="13" eb="15">
      <t>ヒツヨウ</t>
    </rPh>
    <rPh sb="16" eb="17">
      <t>オウ</t>
    </rPh>
    <rPh sb="19" eb="21">
      <t>タチアイ</t>
    </rPh>
    <phoneticPr fontId="9"/>
  </si>
  <si>
    <t>第十二号</t>
    <rPh sb="0" eb="1">
      <t>ダイ</t>
    </rPh>
    <rPh sb="1" eb="3">
      <t>１２</t>
    </rPh>
    <rPh sb="3" eb="4">
      <t>ゴウ</t>
    </rPh>
    <phoneticPr fontId="4"/>
  </si>
  <si>
    <t>地業工事</t>
    <rPh sb="0" eb="1">
      <t>チ</t>
    </rPh>
    <rPh sb="1" eb="2">
      <t>ギョウ</t>
    </rPh>
    <rPh sb="2" eb="4">
      <t>コウジ</t>
    </rPh>
    <phoneticPr fontId="9"/>
  </si>
  <si>
    <t>２．週間又は月間工程表</t>
    <rPh sb="2" eb="4">
      <t>シュウカン</t>
    </rPh>
    <rPh sb="4" eb="5">
      <t>マタ</t>
    </rPh>
    <rPh sb="6" eb="8">
      <t>ゲッカン</t>
    </rPh>
    <rPh sb="8" eb="10">
      <t>コウテイ</t>
    </rPh>
    <rPh sb="10" eb="11">
      <t>ヒョウ</t>
    </rPh>
    <phoneticPr fontId="9"/>
  </si>
  <si>
    <t>施工状況（据付け，配線，配管，接地等）</t>
    <rPh sb="0" eb="2">
      <t>セコウ</t>
    </rPh>
    <rPh sb="2" eb="4">
      <t>ジョウキョウ</t>
    </rPh>
    <rPh sb="5" eb="7">
      <t>スエツケ</t>
    </rPh>
    <rPh sb="9" eb="11">
      <t>ハイセン</t>
    </rPh>
    <rPh sb="12" eb="14">
      <t>ハイカン</t>
    </rPh>
    <rPh sb="15" eb="17">
      <t>セッチ</t>
    </rPh>
    <rPh sb="17" eb="18">
      <t>トウ</t>
    </rPh>
    <phoneticPr fontId="9"/>
  </si>
  <si>
    <t>施工状況（下地，工法，仕上げ，養生等）</t>
    <rPh sb="0" eb="2">
      <t>セコウ</t>
    </rPh>
    <rPh sb="2" eb="4">
      <t>ジョウキョウ</t>
    </rPh>
    <rPh sb="5" eb="7">
      <t>シタジ</t>
    </rPh>
    <rPh sb="8" eb="10">
      <t>コウホウ</t>
    </rPh>
    <rPh sb="11" eb="13">
      <t>シア</t>
    </rPh>
    <rPh sb="15" eb="18">
      <t>ヨウジョウトウ</t>
    </rPh>
    <phoneticPr fontId="9"/>
  </si>
  <si>
    <t>立面図</t>
    <rPh sb="0" eb="3">
      <t>リツメンズ</t>
    </rPh>
    <phoneticPr fontId="4"/>
  </si>
  <si>
    <t>その他</t>
    <rPh sb="2" eb="3">
      <t>タ</t>
    </rPh>
    <phoneticPr fontId="4"/>
  </si>
  <si>
    <t>壁式ラーメン鉄筋コンクリート造</t>
  </si>
  <si>
    <t>４．施工の記録，工事写真，見本等</t>
    <rPh sb="2" eb="4">
      <t>セコウ</t>
    </rPh>
    <rPh sb="5" eb="7">
      <t>キロク</t>
    </rPh>
    <rPh sb="8" eb="10">
      <t>コウジ</t>
    </rPh>
    <rPh sb="10" eb="12">
      <t>シャシン</t>
    </rPh>
    <rPh sb="13" eb="15">
      <t>ミホン</t>
    </rPh>
    <rPh sb="15" eb="16">
      <t>トウ</t>
    </rPh>
    <phoneticPr fontId="9"/>
  </si>
  <si>
    <t>接地</t>
    <rPh sb="0" eb="2">
      <t>セッチ</t>
    </rPh>
    <phoneticPr fontId="9"/>
  </si>
  <si>
    <t>３．鉄の亜鉛めっき</t>
    <rPh sb="2" eb="3">
      <t>テツ</t>
    </rPh>
    <rPh sb="4" eb="6">
      <t>アエン</t>
    </rPh>
    <phoneticPr fontId="9"/>
  </si>
  <si>
    <t>＾</t>
  </si>
  <si>
    <t>建築改修工事分の設計に係る図面１枚毎の換算図面枚数の算定</t>
  </si>
  <si>
    <t>第三号第２類</t>
    <rPh sb="0" eb="1">
      <t>ダイ</t>
    </rPh>
    <rPh sb="1" eb="2">
      <t>３</t>
    </rPh>
    <rPh sb="2" eb="3">
      <t>ゴウ</t>
    </rPh>
    <phoneticPr fontId="4"/>
  </si>
  <si>
    <t>（３）実施設計方針の策定</t>
    <rPh sb="3" eb="5">
      <t>ジッシ</t>
    </rPh>
    <rPh sb="5" eb="7">
      <t>セッケイ</t>
    </rPh>
    <rPh sb="7" eb="9">
      <t>ホウシン</t>
    </rPh>
    <rPh sb="10" eb="12">
      <t>サクテイ</t>
    </rPh>
    <phoneticPr fontId="9"/>
  </si>
  <si>
    <t>　②第10第1号</t>
  </si>
  <si>
    <t>諸経費率</t>
  </si>
  <si>
    <t>第八号</t>
    <rPh sb="0" eb="1">
      <t>ダイ</t>
    </rPh>
    <rPh sb="1" eb="2">
      <t>８</t>
    </rPh>
    <rPh sb="2" eb="3">
      <t>ゴウ</t>
    </rPh>
    <phoneticPr fontId="4"/>
  </si>
  <si>
    <t>１．工事打合せ簿</t>
    <rPh sb="2" eb="4">
      <t>コウジ</t>
    </rPh>
    <rPh sb="4" eb="6">
      <t>ウチアワ</t>
    </rPh>
    <rPh sb="7" eb="8">
      <t>ボ</t>
    </rPh>
    <phoneticPr fontId="9"/>
  </si>
  <si>
    <t>２．施工の立会</t>
    <rPh sb="2" eb="4">
      <t>セコウ</t>
    </rPh>
    <rPh sb="5" eb="7">
      <t>タチアイ</t>
    </rPh>
    <phoneticPr fontId="9"/>
  </si>
  <si>
    <t>接地埋設標</t>
    <rPh sb="0" eb="2">
      <t>セッチ</t>
    </rPh>
    <rPh sb="2" eb="4">
      <t>マイセツ</t>
    </rPh>
    <rPh sb="4" eb="5">
      <t>ヒョウ</t>
    </rPh>
    <phoneticPr fontId="9"/>
  </si>
  <si>
    <t>改正法第20 条第2号に定める建築物で、同号イに定める方法により安全性を確認したもの、又は同条第3号に定める建築物で、同号ロの規定により第2号イに定める方法に より安全性を確認したもの（ルート２「許容応力度等計算」、ルート３「保有水平耐力計算」、「限界耐力計算」を行ったもの。下表に主な対象建築物を示 す。）　　</t>
  </si>
  <si>
    <t>工　期</t>
    <rPh sb="0" eb="1">
      <t>コウ</t>
    </rPh>
    <rPh sb="2" eb="3">
      <t>キ</t>
    </rPh>
    <phoneticPr fontId="4"/>
  </si>
  <si>
    <t>第四号第１類</t>
    <rPh sb="0" eb="1">
      <t>ダイ</t>
    </rPh>
    <rPh sb="1" eb="2">
      <t>４</t>
    </rPh>
    <rPh sb="2" eb="3">
      <t>ゴウ</t>
    </rPh>
    <phoneticPr fontId="4"/>
  </si>
  <si>
    <t>コンクリート工事</t>
    <rPh sb="6" eb="8">
      <t>コウジ</t>
    </rPh>
    <phoneticPr fontId="9"/>
  </si>
  <si>
    <t>あたり</t>
  </si>
  <si>
    <t>電線管配線，ダクト配線</t>
    <rPh sb="0" eb="2">
      <t>デンセン</t>
    </rPh>
    <rPh sb="2" eb="3">
      <t>カン</t>
    </rPh>
    <rPh sb="3" eb="5">
      <t>ハイセン</t>
    </rPh>
    <rPh sb="9" eb="11">
      <t>ハイセン</t>
    </rPh>
    <phoneticPr fontId="9"/>
  </si>
  <si>
    <t>適判</t>
  </si>
  <si>
    <t>事務所等</t>
    <rPh sb="0" eb="2">
      <t>ジム</t>
    </rPh>
    <rPh sb="2" eb="3">
      <t>ショ</t>
    </rPh>
    <rPh sb="3" eb="4">
      <t>トウ</t>
    </rPh>
    <phoneticPr fontId="4"/>
  </si>
  <si>
    <t>設計図書に関する疑義</t>
    <rPh sb="0" eb="2">
      <t>セッケイ</t>
    </rPh>
    <rPh sb="2" eb="4">
      <t>トショ</t>
    </rPh>
    <rPh sb="5" eb="6">
      <t>カン</t>
    </rPh>
    <rPh sb="8" eb="10">
      <t>ギギ</t>
    </rPh>
    <phoneticPr fontId="9"/>
  </si>
  <si>
    <t>保証書</t>
    <rPh sb="0" eb="3">
      <t>ホショウショ</t>
    </rPh>
    <phoneticPr fontId="9"/>
  </si>
  <si>
    <t>光ファイバーケーブル配線</t>
    <rPh sb="0" eb="1">
      <t>ヒカリ</t>
    </rPh>
    <rPh sb="10" eb="12">
      <t>ハイセン</t>
    </rPh>
    <phoneticPr fontId="9"/>
  </si>
  <si>
    <t>４．施工の試験成績書</t>
    <rPh sb="2" eb="4">
      <t>セコウ</t>
    </rPh>
    <rPh sb="5" eb="7">
      <t>シケン</t>
    </rPh>
    <rPh sb="7" eb="9">
      <t>セイセキ</t>
    </rPh>
    <rPh sb="9" eb="10">
      <t>ショ</t>
    </rPh>
    <phoneticPr fontId="9"/>
  </si>
  <si>
    <t>タイル，その他</t>
    <rPh sb="6" eb="7">
      <t>タ</t>
    </rPh>
    <phoneticPr fontId="9"/>
  </si>
  <si>
    <t>表示マーク，カタログ等</t>
    <rPh sb="0" eb="2">
      <t>ヒョウジ</t>
    </rPh>
    <rPh sb="10" eb="11">
      <t>トウ</t>
    </rPh>
    <phoneticPr fontId="9"/>
  </si>
  <si>
    <t>施P514（H31　春号）</t>
    <rPh sb="10" eb="11">
      <t>ハル</t>
    </rPh>
    <phoneticPr fontId="4"/>
  </si>
  <si>
    <t>H13国交告1641号</t>
  </si>
  <si>
    <t>鋼杭地業</t>
    <rPh sb="0" eb="1">
      <t>コウ</t>
    </rPh>
    <rPh sb="1" eb="2">
      <t>クイ</t>
    </rPh>
    <rPh sb="2" eb="3">
      <t>チ</t>
    </rPh>
    <rPh sb="3" eb="4">
      <t>ギョウ</t>
    </rPh>
    <phoneticPr fontId="9"/>
  </si>
  <si>
    <t>A 枚数</t>
    <rPh sb="2" eb="4">
      <t>マイスウ</t>
    </rPh>
    <phoneticPr fontId="9"/>
  </si>
  <si>
    <t>設計図書記載以外で立会の必要な場合は指示</t>
    <rPh sb="0" eb="2">
      <t>セッケイ</t>
    </rPh>
    <rPh sb="2" eb="4">
      <t>トショ</t>
    </rPh>
    <rPh sb="4" eb="6">
      <t>キサイ</t>
    </rPh>
    <rPh sb="6" eb="8">
      <t>イガイ</t>
    </rPh>
    <rPh sb="9" eb="11">
      <t>タチアイ</t>
    </rPh>
    <rPh sb="12" eb="14">
      <t>ヒツヨウ</t>
    </rPh>
    <rPh sb="15" eb="17">
      <t>バアイ</t>
    </rPh>
    <rPh sb="18" eb="20">
      <t>シジ</t>
    </rPh>
    <phoneticPr fontId="9"/>
  </si>
  <si>
    <t>１．調合及び塗り厚</t>
    <rPh sb="2" eb="4">
      <t>チョウゴウ</t>
    </rPh>
    <rPh sb="4" eb="5">
      <t>オヨ</t>
    </rPh>
    <rPh sb="6" eb="7">
      <t>ヌ</t>
    </rPh>
    <rPh sb="8" eb="9">
      <t>アツ</t>
    </rPh>
    <phoneticPr fontId="9"/>
  </si>
  <si>
    <t>溶接部の非破壊検査については特記，必要に応じて立会</t>
    <rPh sb="0" eb="2">
      <t>ヨウセツ</t>
    </rPh>
    <rPh sb="2" eb="3">
      <t>ブ</t>
    </rPh>
    <rPh sb="4" eb="7">
      <t>ヒハカイ</t>
    </rPh>
    <rPh sb="7" eb="9">
      <t>ケンサ</t>
    </rPh>
    <rPh sb="14" eb="16">
      <t>トッキ</t>
    </rPh>
    <rPh sb="17" eb="19">
      <t>ヒツヨウ</t>
    </rPh>
    <rPh sb="20" eb="21">
      <t>オウ</t>
    </rPh>
    <rPh sb="23" eb="25">
      <t>タチアイ</t>
    </rPh>
    <phoneticPr fontId="9"/>
  </si>
  <si>
    <t>１．機材</t>
    <rPh sb="2" eb="4">
      <t>キザイ</t>
    </rPh>
    <phoneticPr fontId="9"/>
  </si>
  <si>
    <t>施工体制台帳</t>
    <rPh sb="0" eb="2">
      <t>セコウ</t>
    </rPh>
    <rPh sb="2" eb="4">
      <t>タイセイ</t>
    </rPh>
    <rPh sb="4" eb="6">
      <t>ダイチョウ</t>
    </rPh>
    <phoneticPr fontId="9"/>
  </si>
  <si>
    <t>自動ドア開閉装置</t>
    <rPh sb="0" eb="2">
      <t>ジドウ</t>
    </rPh>
    <rPh sb="4" eb="6">
      <t>カイヘイ</t>
    </rPh>
    <rPh sb="6" eb="8">
      <t>ソウチ</t>
    </rPh>
    <phoneticPr fontId="9"/>
  </si>
  <si>
    <t>（１）設計条件等の整理</t>
    <rPh sb="3" eb="5">
      <t>セッケイ</t>
    </rPh>
    <rPh sb="5" eb="7">
      <t>ジョウケン</t>
    </rPh>
    <rPh sb="7" eb="8">
      <t>トウ</t>
    </rPh>
    <rPh sb="9" eb="11">
      <t>セイリ</t>
    </rPh>
    <phoneticPr fontId="9"/>
  </si>
  <si>
    <t>コンクリートの仕上り</t>
    <rPh sb="7" eb="9">
      <t>シア</t>
    </rPh>
    <phoneticPr fontId="9"/>
  </si>
  <si>
    <t>２．締付け施工法の確認</t>
    <rPh sb="2" eb="4">
      <t>シメツ</t>
    </rPh>
    <rPh sb="5" eb="7">
      <t>セコウ</t>
    </rPh>
    <rPh sb="7" eb="8">
      <t>ホウ</t>
    </rPh>
    <rPh sb="9" eb="11">
      <t>カクニン</t>
    </rPh>
    <phoneticPr fontId="9"/>
  </si>
  <si>
    <t>４．一般施工状況（配管要領（標準図との照合），管の洗浄，継手及び接合材等，接合方法，勾配及び支持，埋設深さ，防食処理，貫通部の処理等）</t>
    <rPh sb="2" eb="4">
      <t>イッパン</t>
    </rPh>
    <rPh sb="4" eb="6">
      <t>セコウ</t>
    </rPh>
    <rPh sb="6" eb="8">
      <t>ジョウキョウ</t>
    </rPh>
    <rPh sb="9" eb="11">
      <t>ハイカン</t>
    </rPh>
    <rPh sb="11" eb="13">
      <t>ヨウリョウ</t>
    </rPh>
    <rPh sb="14" eb="16">
      <t>ヒョウジュン</t>
    </rPh>
    <rPh sb="16" eb="17">
      <t>ズ</t>
    </rPh>
    <rPh sb="19" eb="21">
      <t>ショウゴウ</t>
    </rPh>
    <rPh sb="23" eb="24">
      <t>カン</t>
    </rPh>
    <rPh sb="25" eb="27">
      <t>センジョウ</t>
    </rPh>
    <rPh sb="28" eb="29">
      <t>ツギ</t>
    </rPh>
    <rPh sb="29" eb="30">
      <t>テ</t>
    </rPh>
    <rPh sb="30" eb="31">
      <t>オヨ</t>
    </rPh>
    <rPh sb="32" eb="34">
      <t>セツゴウ</t>
    </rPh>
    <rPh sb="34" eb="35">
      <t>ザイ</t>
    </rPh>
    <rPh sb="35" eb="36">
      <t>トウ</t>
    </rPh>
    <rPh sb="37" eb="39">
      <t>セツゴウ</t>
    </rPh>
    <rPh sb="39" eb="41">
      <t>ホウホウ</t>
    </rPh>
    <rPh sb="42" eb="44">
      <t>コウバイ</t>
    </rPh>
    <rPh sb="44" eb="45">
      <t>オヨ</t>
    </rPh>
    <rPh sb="46" eb="48">
      <t>シジ</t>
    </rPh>
    <rPh sb="49" eb="51">
      <t>マイセツ</t>
    </rPh>
    <rPh sb="51" eb="52">
      <t>フカ</t>
    </rPh>
    <rPh sb="54" eb="56">
      <t>ボウショク</t>
    </rPh>
    <rPh sb="56" eb="58">
      <t>ショリ</t>
    </rPh>
    <rPh sb="59" eb="61">
      <t>カンツウ</t>
    </rPh>
    <rPh sb="61" eb="62">
      <t>ブ</t>
    </rPh>
    <rPh sb="63" eb="66">
      <t>ショリトウ</t>
    </rPh>
    <phoneticPr fontId="9"/>
  </si>
  <si>
    <t>特記仕様書</t>
    <rPh sb="0" eb="2">
      <t>トッキ</t>
    </rPh>
    <rPh sb="2" eb="5">
      <t>シヨウショ</t>
    </rPh>
    <phoneticPr fontId="9"/>
  </si>
  <si>
    <t>２．施工状況（機器の取付，ダクトの製作及び取付等）</t>
    <rPh sb="2" eb="4">
      <t>セコウ</t>
    </rPh>
    <rPh sb="4" eb="6">
      <t>ジョウキョウ</t>
    </rPh>
    <rPh sb="7" eb="9">
      <t>キキ</t>
    </rPh>
    <rPh sb="10" eb="12">
      <t>トリツケ</t>
    </rPh>
    <rPh sb="17" eb="19">
      <t>セイサク</t>
    </rPh>
    <rPh sb="19" eb="20">
      <t>オヨ</t>
    </rPh>
    <rPh sb="21" eb="23">
      <t>トリツケ</t>
    </rPh>
    <rPh sb="23" eb="24">
      <t>トウ</t>
    </rPh>
    <phoneticPr fontId="9"/>
  </si>
  <si>
    <t>H14国交告474号</t>
  </si>
  <si>
    <t>諸法令に照らして契約図書に矛盾等が判明し，請負者から報告を受けた場合</t>
    <rPh sb="0" eb="1">
      <t>ショ</t>
    </rPh>
    <rPh sb="1" eb="3">
      <t>ホウレイ</t>
    </rPh>
    <rPh sb="4" eb="5">
      <t>テ</t>
    </rPh>
    <rPh sb="8" eb="10">
      <t>ケイヤク</t>
    </rPh>
    <rPh sb="10" eb="12">
      <t>トショ</t>
    </rPh>
    <rPh sb="13" eb="16">
      <t>ムジュントウ</t>
    </rPh>
    <rPh sb="17" eb="19">
      <t>ハンメイ</t>
    </rPh>
    <rPh sb="21" eb="23">
      <t>ウケオイ</t>
    </rPh>
    <rPh sb="23" eb="24">
      <t>シャ</t>
    </rPh>
    <rPh sb="26" eb="28">
      <t>ホウコク</t>
    </rPh>
    <rPh sb="29" eb="30">
      <t>ウ</t>
    </rPh>
    <rPh sb="32" eb="34">
      <t>バアイ</t>
    </rPh>
    <phoneticPr fontId="9"/>
  </si>
  <si>
    <t>換算図面枚数（標準）</t>
    <rPh sb="7" eb="9">
      <t>ヒョウジュン</t>
    </rPh>
    <phoneticPr fontId="4"/>
  </si>
  <si>
    <t>※解体工事等で、既存紙図のＣＡＤ化が必要ない場合はＣＡＤ図有とする。</t>
  </si>
  <si>
    <t>改質アスファルトシート防水</t>
    <rPh sb="0" eb="2">
      <t>カイシツ</t>
    </rPh>
    <rPh sb="11" eb="13">
      <t>ボウスイ</t>
    </rPh>
    <phoneticPr fontId="9"/>
  </si>
  <si>
    <t>第１章２.２</t>
    <rPh sb="0" eb="1">
      <t>ダイ</t>
    </rPh>
    <rPh sb="2" eb="3">
      <t>ショウ</t>
    </rPh>
    <phoneticPr fontId="21"/>
  </si>
  <si>
    <t>一般業務に係る業務人・時間数</t>
    <rPh sb="0" eb="2">
      <t>イッパン</t>
    </rPh>
    <rPh sb="2" eb="4">
      <t>ギョウム</t>
    </rPh>
    <rPh sb="5" eb="6">
      <t>カカ</t>
    </rPh>
    <rPh sb="7" eb="9">
      <t>ギョウム</t>
    </rPh>
    <rPh sb="9" eb="10">
      <t>ジン</t>
    </rPh>
    <rPh sb="11" eb="14">
      <t>ジカンスウ</t>
    </rPh>
    <phoneticPr fontId="4"/>
  </si>
  <si>
    <t>　ｶﾞｿﾘﾝ</t>
  </si>
  <si>
    <t>（ⅰ）条件整理</t>
    <rPh sb="3" eb="5">
      <t>ジョウケン</t>
    </rPh>
    <rPh sb="5" eb="7">
      <t>セイリ</t>
    </rPh>
    <phoneticPr fontId="9"/>
  </si>
  <si>
    <t>Ａ３判</t>
    <rPh sb="2" eb="3">
      <t>バン</t>
    </rPh>
    <phoneticPr fontId="4"/>
  </si>
  <si>
    <t>３．打継ぎ部の状況</t>
    <rPh sb="2" eb="3">
      <t>ウ</t>
    </rPh>
    <rPh sb="3" eb="4">
      <t>ツ</t>
    </rPh>
    <rPh sb="5" eb="6">
      <t>ブ</t>
    </rPh>
    <rPh sb="7" eb="9">
      <t>ジョウキョウ</t>
    </rPh>
    <phoneticPr fontId="9"/>
  </si>
  <si>
    <t>２．根切り底</t>
    <rPh sb="2" eb="3">
      <t>ネ</t>
    </rPh>
    <rPh sb="3" eb="4">
      <t>キ</t>
    </rPh>
    <rPh sb="5" eb="6">
      <t>ソコ</t>
    </rPh>
    <phoneticPr fontId="9"/>
  </si>
  <si>
    <t>１．建具等の品質及び性能を証明する資料</t>
    <rPh sb="2" eb="4">
      <t>タテグ</t>
    </rPh>
    <rPh sb="4" eb="5">
      <t>トウ</t>
    </rPh>
    <rPh sb="6" eb="8">
      <t>ヒンシツ</t>
    </rPh>
    <rPh sb="8" eb="9">
      <t>オヨ</t>
    </rPh>
    <rPh sb="10" eb="12">
      <t>セイノウ</t>
    </rPh>
    <rPh sb="13" eb="15">
      <t>ショウメイ</t>
    </rPh>
    <rPh sb="17" eb="19">
      <t>シリョウ</t>
    </rPh>
    <phoneticPr fontId="9"/>
  </si>
  <si>
    <t>概略工程表作成業務</t>
    <rPh sb="0" eb="2">
      <t>ガイリャク</t>
    </rPh>
    <rPh sb="2" eb="4">
      <t>コウテイ</t>
    </rPh>
    <rPh sb="4" eb="5">
      <t>ヒョウ</t>
    </rPh>
    <rPh sb="5" eb="7">
      <t>サクセイ</t>
    </rPh>
    <rPh sb="7" eb="9">
      <t>ギョウム</t>
    </rPh>
    <phoneticPr fontId="4"/>
  </si>
  <si>
    <t>建築改修工事　業務人・時間数</t>
    <rPh sb="0" eb="2">
      <t>ケンチク</t>
    </rPh>
    <phoneticPr fontId="4"/>
  </si>
  <si>
    <t>原則として立会</t>
    <rPh sb="0" eb="2">
      <t>ゲンソク</t>
    </rPh>
    <rPh sb="5" eb="7">
      <t>タチアイ</t>
    </rPh>
    <phoneticPr fontId="9"/>
  </si>
  <si>
    <t>通信用フラットケーブル配線</t>
    <rPh sb="0" eb="3">
      <t>ツウシンヨウ</t>
    </rPh>
    <rPh sb="11" eb="13">
      <t>ハイセン</t>
    </rPh>
    <phoneticPr fontId="9"/>
  </si>
  <si>
    <t>申請</t>
    <rPh sb="0" eb="2">
      <t>シンセイ</t>
    </rPh>
    <phoneticPr fontId="4"/>
  </si>
  <si>
    <t>３．鍵の引渡し</t>
    <rPh sb="2" eb="3">
      <t>カギ</t>
    </rPh>
    <rPh sb="4" eb="6">
      <t>ヒキワタ</t>
    </rPh>
    <phoneticPr fontId="9"/>
  </si>
  <si>
    <t>３．試験記録</t>
    <rPh sb="2" eb="4">
      <t>シケン</t>
    </rPh>
    <rPh sb="4" eb="6">
      <t>キロク</t>
    </rPh>
    <phoneticPr fontId="9"/>
  </si>
  <si>
    <t>３．完成写真</t>
    <rPh sb="2" eb="4">
      <t>カンセイ</t>
    </rPh>
    <rPh sb="4" eb="6">
      <t>シャシン</t>
    </rPh>
    <phoneticPr fontId="9"/>
  </si>
  <si>
    <t>（ⅱ）建築確認申請図書の作成</t>
    <rPh sb="3" eb="5">
      <t>ケンチク</t>
    </rPh>
    <rPh sb="5" eb="7">
      <t>カクニン</t>
    </rPh>
    <rPh sb="7" eb="9">
      <t>シンセイ</t>
    </rPh>
    <rPh sb="9" eb="11">
      <t>トショ</t>
    </rPh>
    <rPh sb="12" eb="14">
      <t>サクセイ</t>
    </rPh>
    <phoneticPr fontId="9"/>
  </si>
  <si>
    <t>構造特記仕様書</t>
    <rPh sb="0" eb="2">
      <t>コウゾウ</t>
    </rPh>
    <rPh sb="2" eb="4">
      <t>トッキ</t>
    </rPh>
    <rPh sb="4" eb="7">
      <t>シヨウショ</t>
    </rPh>
    <phoneticPr fontId="4"/>
  </si>
  <si>
    <t>技量等の証明資料</t>
    <rPh sb="0" eb="2">
      <t>ギリョウ</t>
    </rPh>
    <rPh sb="2" eb="3">
      <t>トウ</t>
    </rPh>
    <rPh sb="4" eb="6">
      <t>ショウメイ</t>
    </rPh>
    <rPh sb="6" eb="8">
      <t>シリョウ</t>
    </rPh>
    <phoneticPr fontId="9"/>
  </si>
  <si>
    <t>開閉操作が複雑な建具</t>
    <rPh sb="0" eb="2">
      <t>カイヘイ</t>
    </rPh>
    <rPh sb="2" eb="4">
      <t>ソウサ</t>
    </rPh>
    <rPh sb="5" eb="7">
      <t>フクザツ</t>
    </rPh>
    <rPh sb="8" eb="10">
      <t>タテグ</t>
    </rPh>
    <phoneticPr fontId="9"/>
  </si>
  <si>
    <t>1,000㎡以下</t>
    <rPh sb="6" eb="8">
      <t>イカ</t>
    </rPh>
    <phoneticPr fontId="4"/>
  </si>
  <si>
    <t>図面名称</t>
    <rPh sb="0" eb="2">
      <t>ズメン</t>
    </rPh>
    <rPh sb="2" eb="4">
      <t>メイショウ</t>
    </rPh>
    <phoneticPr fontId="9"/>
  </si>
  <si>
    <t>公営住宅，社宅，賃貸住宅，寄宿舎等</t>
    <rPh sb="0" eb="2">
      <t>コウエイ</t>
    </rPh>
    <rPh sb="2" eb="4">
      <t>ジュウタク</t>
    </rPh>
    <rPh sb="5" eb="7">
      <t>シャタク</t>
    </rPh>
    <rPh sb="8" eb="10">
      <t>チンタイ</t>
    </rPh>
    <rPh sb="10" eb="12">
      <t>ジュウタク</t>
    </rPh>
    <rPh sb="13" eb="16">
      <t>キシュクシャ</t>
    </rPh>
    <rPh sb="16" eb="17">
      <t>トウ</t>
    </rPh>
    <phoneticPr fontId="4"/>
  </si>
  <si>
    <t>C 枚数</t>
    <rPh sb="2" eb="4">
      <t>マイスウ</t>
    </rPh>
    <phoneticPr fontId="9"/>
  </si>
  <si>
    <t>規格証明書及び表示マークの確認</t>
    <rPh sb="0" eb="2">
      <t>キカク</t>
    </rPh>
    <rPh sb="2" eb="5">
      <t>ショウメイショ</t>
    </rPh>
    <rPh sb="5" eb="6">
      <t>オヨ</t>
    </rPh>
    <rPh sb="7" eb="9">
      <t>ヒョウジ</t>
    </rPh>
    <rPh sb="13" eb="15">
      <t>カクニン</t>
    </rPh>
    <phoneticPr fontId="9"/>
  </si>
  <si>
    <t>（ⅲ）実施設計方針策定及び建築主への説明</t>
    <rPh sb="3" eb="5">
      <t>ジッシ</t>
    </rPh>
    <rPh sb="5" eb="7">
      <t>セッケイ</t>
    </rPh>
    <rPh sb="7" eb="9">
      <t>ホウシン</t>
    </rPh>
    <rPh sb="9" eb="11">
      <t>サクテイ</t>
    </rPh>
    <rPh sb="11" eb="12">
      <t>オヨ</t>
    </rPh>
    <rPh sb="13" eb="15">
      <t>ケンチク</t>
    </rPh>
    <rPh sb="15" eb="16">
      <t>ヌシ</t>
    </rPh>
    <rPh sb="18" eb="20">
      <t>セツメイ</t>
    </rPh>
    <phoneticPr fontId="9"/>
  </si>
  <si>
    <t>１．圧接技能資格者の証明資料</t>
    <rPh sb="2" eb="3">
      <t>アッ</t>
    </rPh>
    <rPh sb="3" eb="4">
      <t>セツ</t>
    </rPh>
    <rPh sb="4" eb="6">
      <t>ギノウ</t>
    </rPh>
    <rPh sb="6" eb="8">
      <t>シカク</t>
    </rPh>
    <rPh sb="8" eb="9">
      <t>シャ</t>
    </rPh>
    <rPh sb="10" eb="12">
      <t>ショウメイ</t>
    </rPh>
    <rPh sb="12" eb="14">
      <t>シリョウ</t>
    </rPh>
    <phoneticPr fontId="9"/>
  </si>
  <si>
    <t>施工状況（仕上り等）</t>
    <rPh sb="0" eb="4">
      <t>セコウジョウキョウ</t>
    </rPh>
    <rPh sb="5" eb="7">
      <t>シアガ</t>
    </rPh>
    <rPh sb="8" eb="9">
      <t>トウ</t>
    </rPh>
    <phoneticPr fontId="9"/>
  </si>
  <si>
    <t>③令第81条第2項第1号イ</t>
  </si>
  <si>
    <t>保育園，老人ホーム，老人保健施設，ﾘﾊﾋﾞﾘｾﾝﾀｰ，多機能福祉施設等</t>
    <rPh sb="0" eb="3">
      <t>ホイクエン</t>
    </rPh>
    <rPh sb="4" eb="6">
      <t>ロウジン</t>
    </rPh>
    <rPh sb="10" eb="12">
      <t>ロウジン</t>
    </rPh>
    <rPh sb="12" eb="14">
      <t>ホケン</t>
    </rPh>
    <rPh sb="14" eb="16">
      <t>シセツ</t>
    </rPh>
    <phoneticPr fontId="4"/>
  </si>
  <si>
    <t>疑義に対する回答</t>
    <rPh sb="0" eb="2">
      <t>ギギ</t>
    </rPh>
    <rPh sb="3" eb="4">
      <t>タイ</t>
    </rPh>
    <rPh sb="6" eb="8">
      <t>カイトウ</t>
    </rPh>
    <phoneticPr fontId="9"/>
  </si>
  <si>
    <t>金属成形版張り</t>
    <rPh sb="0" eb="2">
      <t>キンゾク</t>
    </rPh>
    <rPh sb="2" eb="4">
      <t>セイケイ</t>
    </rPh>
    <rPh sb="4" eb="5">
      <t>バン</t>
    </rPh>
    <rPh sb="5" eb="6">
      <t>ハ</t>
    </rPh>
    <phoneticPr fontId="9"/>
  </si>
  <si>
    <t>放送設備，映像・音響設備，出退・情報表示設備，電気時計設備，インターホン設備，テレビ共同受信設備等</t>
    <rPh sb="0" eb="2">
      <t>ホウソウ</t>
    </rPh>
    <rPh sb="2" eb="4">
      <t>セツビ</t>
    </rPh>
    <rPh sb="5" eb="7">
      <t>エイゾウ</t>
    </rPh>
    <rPh sb="8" eb="10">
      <t>オンキョウ</t>
    </rPh>
    <rPh sb="10" eb="12">
      <t>セツビ</t>
    </rPh>
    <rPh sb="13" eb="15">
      <t>シュッタイ</t>
    </rPh>
    <rPh sb="16" eb="18">
      <t>ジョウホウ</t>
    </rPh>
    <rPh sb="18" eb="20">
      <t>ヒョウジ</t>
    </rPh>
    <rPh sb="20" eb="22">
      <t>セツビ</t>
    </rPh>
    <rPh sb="23" eb="25">
      <t>デンキ</t>
    </rPh>
    <rPh sb="25" eb="27">
      <t>トケイ</t>
    </rPh>
    <rPh sb="27" eb="29">
      <t>セツビ</t>
    </rPh>
    <rPh sb="36" eb="38">
      <t>セツビ</t>
    </rPh>
    <rPh sb="42" eb="44">
      <t>キョウドウ</t>
    </rPh>
    <rPh sb="44" eb="46">
      <t>ジュシン</t>
    </rPh>
    <rPh sb="46" eb="48">
      <t>セツビ</t>
    </rPh>
    <rPh sb="48" eb="49">
      <t>トウ</t>
    </rPh>
    <phoneticPr fontId="9"/>
  </si>
  <si>
    <t>　②第2第1項第2号</t>
  </si>
  <si>
    <t>１．機材及び試験（現場施工型に準じる）</t>
    <rPh sb="2" eb="4">
      <t>キザイ</t>
    </rPh>
    <rPh sb="4" eb="5">
      <t>オヨ</t>
    </rPh>
    <rPh sb="6" eb="8">
      <t>シケン</t>
    </rPh>
    <rPh sb="9" eb="11">
      <t>ゲンバ</t>
    </rPh>
    <rPh sb="11" eb="13">
      <t>セコウ</t>
    </rPh>
    <rPh sb="13" eb="14">
      <t>ガタ</t>
    </rPh>
    <rPh sb="15" eb="16">
      <t>ジュン</t>
    </rPh>
    <phoneticPr fontId="9"/>
  </si>
  <si>
    <t>１．材料試験</t>
    <rPh sb="2" eb="4">
      <t>ザイリョウ</t>
    </rPh>
    <rPh sb="4" eb="6">
      <t>シケン</t>
    </rPh>
    <phoneticPr fontId="9"/>
  </si>
  <si>
    <t>CB，ALC，押出成形セメント板工事</t>
    <rPh sb="7" eb="9">
      <t>オシダ</t>
    </rPh>
    <rPh sb="9" eb="11">
      <t>セイケイ</t>
    </rPh>
    <rPh sb="15" eb="16">
      <t>バン</t>
    </rPh>
    <rPh sb="16" eb="18">
      <t>コウジ</t>
    </rPh>
    <phoneticPr fontId="9"/>
  </si>
  <si>
    <t>鉄筋を溶接する場合</t>
    <rPh sb="0" eb="2">
      <t>テッキン</t>
    </rPh>
    <rPh sb="3" eb="5">
      <t>ヨウセツ</t>
    </rPh>
    <rPh sb="7" eb="9">
      <t>バアイ</t>
    </rPh>
    <phoneticPr fontId="9"/>
  </si>
  <si>
    <t>H21.11 に改修工事の受託事務所を対象に「改修図面の作図作業の業務量内訳調査」を実施した結果，業務割合が，「①寸法等の確認：20％」，「②既存図面の作成：40％」，「③改修内容の加筆：40％」であった。この結果を参考に，解体工事における設計業務を図面目録に基づく算定方法で算定する場合の影響度を0.4（③の業務割合相当）として設定</t>
  </si>
  <si>
    <t>カーペット敷き</t>
    <rPh sb="5" eb="6">
      <t>シ</t>
    </rPh>
    <phoneticPr fontId="9"/>
  </si>
  <si>
    <t>※通常は対象外業務</t>
    <rPh sb="1" eb="3">
      <t>ツウジョウ</t>
    </rPh>
    <rPh sb="4" eb="7">
      <t>タイショウガイ</t>
    </rPh>
    <rPh sb="7" eb="9">
      <t>ギョウム</t>
    </rPh>
    <phoneticPr fontId="4"/>
  </si>
  <si>
    <t>舗装工事</t>
    <rPh sb="0" eb="2">
      <t>ホソウ</t>
    </rPh>
    <rPh sb="2" eb="4">
      <t>コウジ</t>
    </rPh>
    <phoneticPr fontId="9"/>
  </si>
  <si>
    <t>回数</t>
    <rPh sb="0" eb="2">
      <t>カイスウ</t>
    </rPh>
    <phoneticPr fontId="4"/>
  </si>
  <si>
    <t>第　２　類</t>
    <rPh sb="0" eb="1">
      <t>ダイ</t>
    </rPh>
    <rPh sb="4" eb="5">
      <t>ルイ</t>
    </rPh>
    <phoneticPr fontId="9"/>
  </si>
  <si>
    <t>出張旅費　等</t>
    <rPh sb="0" eb="2">
      <t>シュッチョウ</t>
    </rPh>
    <rPh sb="2" eb="4">
      <t>リョヒ</t>
    </rPh>
    <rPh sb="5" eb="6">
      <t>トウ</t>
    </rPh>
    <phoneticPr fontId="4"/>
  </si>
  <si>
    <t>②令第82条の2（層間変形角）</t>
  </si>
  <si>
    <t>路盤</t>
    <rPh sb="0" eb="2">
      <t>ロバン</t>
    </rPh>
    <phoneticPr fontId="9"/>
  </si>
  <si>
    <t>　燃料費</t>
    <rPh sb="1" eb="4">
      <t>ネンリョウヒ</t>
    </rPh>
    <phoneticPr fontId="23"/>
  </si>
  <si>
    <t>ホテル（宴会場を有するもの），保養所等</t>
    <rPh sb="4" eb="7">
      <t>エンカイジョウ</t>
    </rPh>
    <rPh sb="8" eb="9">
      <t>ユウ</t>
    </rPh>
    <rPh sb="15" eb="17">
      <t>ホヨウ</t>
    </rPh>
    <rPh sb="17" eb="18">
      <t>ジョ</t>
    </rPh>
    <rPh sb="18" eb="19">
      <t>トウ</t>
    </rPh>
    <phoneticPr fontId="4"/>
  </si>
  <si>
    <t>■軒高9ｍ超のもの</t>
  </si>
  <si>
    <t>４．打込み，締固め，上面の仕上げ状況</t>
    <rPh sb="2" eb="4">
      <t>ウチコ</t>
    </rPh>
    <rPh sb="6" eb="7">
      <t>シメ</t>
    </rPh>
    <rPh sb="7" eb="8">
      <t>カタ</t>
    </rPh>
    <rPh sb="10" eb="11">
      <t>ウワ</t>
    </rPh>
    <rPh sb="11" eb="12">
      <t>メン</t>
    </rPh>
    <rPh sb="13" eb="15">
      <t>シア</t>
    </rPh>
    <rPh sb="16" eb="18">
      <t>ジョウキョウ</t>
    </rPh>
    <phoneticPr fontId="9"/>
  </si>
  <si>
    <t>検査</t>
    <rPh sb="0" eb="2">
      <t>ケンサ</t>
    </rPh>
    <phoneticPr fontId="9"/>
  </si>
  <si>
    <t>断熱材現場発泡工法施工状況</t>
    <rPh sb="0" eb="3">
      <t>ダンネツザイ</t>
    </rPh>
    <rPh sb="3" eb="5">
      <t>ゲンバ</t>
    </rPh>
    <rPh sb="5" eb="7">
      <t>ハッポウ</t>
    </rPh>
    <rPh sb="7" eb="9">
      <t>コウホウ</t>
    </rPh>
    <rPh sb="9" eb="11">
      <t>セコウ</t>
    </rPh>
    <rPh sb="11" eb="13">
      <t>ジョウキョウ</t>
    </rPh>
    <phoneticPr fontId="9"/>
  </si>
  <si>
    <t>③－（大臣認定）</t>
  </si>
  <si>
    <t>　③第2第1項第3号</t>
  </si>
  <si>
    <t>750㎡</t>
  </si>
  <si>
    <t>H12建告1349号</t>
  </si>
  <si>
    <t>１．周辺地域の環境保全対策状況</t>
    <rPh sb="2" eb="4">
      <t>シュウヘン</t>
    </rPh>
    <rPh sb="4" eb="6">
      <t>チイキ</t>
    </rPh>
    <rPh sb="7" eb="9">
      <t>カンキョウ</t>
    </rPh>
    <rPh sb="9" eb="11">
      <t>ホゼン</t>
    </rPh>
    <rPh sb="11" eb="13">
      <t>タイサク</t>
    </rPh>
    <rPh sb="13" eb="15">
      <t>ジョウキョウ</t>
    </rPh>
    <phoneticPr fontId="9"/>
  </si>
  <si>
    <t>設計業務の種別</t>
    <rPh sb="0" eb="2">
      <t>セッケイ</t>
    </rPh>
    <rPh sb="2" eb="4">
      <t>ギョウム</t>
    </rPh>
    <rPh sb="5" eb="7">
      <t>シュベツ</t>
    </rPh>
    <phoneticPr fontId="4"/>
  </si>
  <si>
    <t>スタッド溶接及びデッキプレート溶接</t>
    <rPh sb="4" eb="6">
      <t>ヨウセツ</t>
    </rPh>
    <rPh sb="6" eb="7">
      <t>オヨ</t>
    </rPh>
    <rPh sb="15" eb="17">
      <t>ヨウセツ</t>
    </rPh>
    <phoneticPr fontId="9"/>
  </si>
  <si>
    <t>→地階を除く階数が2以下で、スパン12ｍ超のもの</t>
  </si>
  <si>
    <t>■高さ20ｍ超のもの</t>
  </si>
  <si>
    <t>2,000㎡を超え10,000㎡以下</t>
    <rPh sb="7" eb="8">
      <t>コ</t>
    </rPh>
    <rPh sb="16" eb="18">
      <t>イカ</t>
    </rPh>
    <phoneticPr fontId="4"/>
  </si>
  <si>
    <t>（ⅰ）建築主の要求等の確認</t>
    <rPh sb="3" eb="5">
      <t>ケンチク</t>
    </rPh>
    <rPh sb="5" eb="6">
      <t>ヌシ</t>
    </rPh>
    <rPh sb="7" eb="10">
      <t>ヨウキュウトウ</t>
    </rPh>
    <rPh sb="11" eb="13">
      <t>カクニン</t>
    </rPh>
    <phoneticPr fontId="9"/>
  </si>
  <si>
    <t>番号</t>
    <rPh sb="0" eb="2">
      <t>バンゴウ</t>
    </rPh>
    <phoneticPr fontId="9"/>
  </si>
  <si>
    <t>立面図（現況・改修）（北・東）</t>
  </si>
  <si>
    <t>掘削途中の状況を把握し掌理方法等について指示</t>
    <rPh sb="0" eb="2">
      <t>クッサク</t>
    </rPh>
    <rPh sb="2" eb="4">
      <t>トチュウ</t>
    </rPh>
    <rPh sb="5" eb="7">
      <t>ジョウキョウ</t>
    </rPh>
    <rPh sb="8" eb="10">
      <t>ハアク</t>
    </rPh>
    <rPh sb="11" eb="13">
      <t>ショウリ</t>
    </rPh>
    <rPh sb="13" eb="16">
      <t>ホウホウトウ</t>
    </rPh>
    <rPh sb="20" eb="22">
      <t>シジ</t>
    </rPh>
    <phoneticPr fontId="9"/>
  </si>
  <si>
    <t>建築物の種類</t>
    <rPh sb="0" eb="3">
      <t>ケンチクブツ</t>
    </rPh>
    <rPh sb="4" eb="6">
      <t>シュルイ</t>
    </rPh>
    <phoneticPr fontId="4"/>
  </si>
  <si>
    <t>３．接着力試験</t>
    <rPh sb="2" eb="5">
      <t>セッチャクリョク</t>
    </rPh>
    <rPh sb="5" eb="7">
      <t>シケン</t>
    </rPh>
    <phoneticPr fontId="9"/>
  </si>
  <si>
    <t>（Ｄ）</t>
  </si>
  <si>
    <t>病院，診療所等</t>
    <rPh sb="0" eb="2">
      <t>ビョウイン</t>
    </rPh>
    <rPh sb="3" eb="6">
      <t>シンリョウジョ</t>
    </rPh>
    <rPh sb="6" eb="7">
      <t>トウ</t>
    </rPh>
    <phoneticPr fontId="4"/>
  </si>
  <si>
    <t>プレストレスコンクリート造</t>
  </si>
  <si>
    <t>施工条件</t>
    <rPh sb="0" eb="2">
      <t>セコウ</t>
    </rPh>
    <rPh sb="2" eb="4">
      <t>ジョウケン</t>
    </rPh>
    <phoneticPr fontId="9"/>
  </si>
  <si>
    <t>請負代金内訳書</t>
    <rPh sb="0" eb="2">
      <t>ウケオイ</t>
    </rPh>
    <rPh sb="2" eb="4">
      <t>ダイキン</t>
    </rPh>
    <rPh sb="4" eb="7">
      <t>ウチワケショ</t>
    </rPh>
    <phoneticPr fontId="9"/>
  </si>
  <si>
    <t>２．単線結線図の具備</t>
    <rPh sb="2" eb="4">
      <t>タンセン</t>
    </rPh>
    <rPh sb="4" eb="6">
      <t>ケッセン</t>
    </rPh>
    <rPh sb="6" eb="7">
      <t>ズ</t>
    </rPh>
    <rPh sb="8" eb="10">
      <t>グビ</t>
    </rPh>
    <phoneticPr fontId="9"/>
  </si>
  <si>
    <t>鉄筋工事</t>
    <rPh sb="0" eb="2">
      <t>テッキン</t>
    </rPh>
    <rPh sb="2" eb="4">
      <t>コウジ</t>
    </rPh>
    <phoneticPr fontId="9"/>
  </si>
  <si>
    <t>機器仕様・姿図</t>
    <rPh sb="0" eb="2">
      <t>キキ</t>
    </rPh>
    <rPh sb="2" eb="4">
      <t>シヨウ</t>
    </rPh>
    <rPh sb="5" eb="6">
      <t>スガタ</t>
    </rPh>
    <rPh sb="6" eb="7">
      <t>ズ</t>
    </rPh>
    <phoneticPr fontId="9"/>
  </si>
  <si>
    <t>一般業務人・時間数</t>
  </si>
  <si>
    <t>■高さが20ｍ以下のものの内</t>
  </si>
  <si>
    <t>年度</t>
    <rPh sb="0" eb="2">
      <t>ネンド</t>
    </rPh>
    <phoneticPr fontId="4"/>
  </si>
  <si>
    <t>（税込み）</t>
  </si>
  <si>
    <t>２．試験方法，試験場所</t>
    <rPh sb="2" eb="4">
      <t>シケン</t>
    </rPh>
    <rPh sb="4" eb="6">
      <t>ホウホウ</t>
    </rPh>
    <rPh sb="7" eb="9">
      <t>シケン</t>
    </rPh>
    <rPh sb="9" eb="11">
      <t>バショ</t>
    </rPh>
    <phoneticPr fontId="9"/>
  </si>
  <si>
    <t>電気設備図</t>
    <rPh sb="4" eb="5">
      <t>ズ</t>
    </rPh>
    <phoneticPr fontId="4"/>
  </si>
  <si>
    <t>１．厚さ，仕上り面（平たん性等）</t>
    <rPh sb="2" eb="3">
      <t>アツ</t>
    </rPh>
    <rPh sb="5" eb="7">
      <t>シアガ</t>
    </rPh>
    <rPh sb="8" eb="9">
      <t>メン</t>
    </rPh>
    <rPh sb="10" eb="11">
      <t>ヘイ</t>
    </rPh>
    <rPh sb="13" eb="14">
      <t>セイ</t>
    </rPh>
    <rPh sb="14" eb="15">
      <t>トウ</t>
    </rPh>
    <phoneticPr fontId="9"/>
  </si>
  <si>
    <t>特別経費　交通費</t>
  </si>
  <si>
    <t>A</t>
  </si>
  <si>
    <t>３．溶接部の試験</t>
    <rPh sb="2" eb="4">
      <t>ヨウセツ</t>
    </rPh>
    <rPh sb="4" eb="5">
      <t>ブ</t>
    </rPh>
    <rPh sb="6" eb="8">
      <t>シケン</t>
    </rPh>
    <phoneticPr fontId="9"/>
  </si>
  <si>
    <t>→地上部分について、剛性率又は偏心率が適合していないもの</t>
  </si>
  <si>
    <t>各階平面図（改修）</t>
    <rPh sb="0" eb="2">
      <t>カクカイ</t>
    </rPh>
    <rPh sb="2" eb="5">
      <t>ヘイメンズ</t>
    </rPh>
    <rPh sb="6" eb="8">
      <t>カイシュウ</t>
    </rPh>
    <phoneticPr fontId="9"/>
  </si>
  <si>
    <t>各工法及び部位別の施工状況</t>
    <rPh sb="0" eb="3">
      <t>カクコウホウ</t>
    </rPh>
    <rPh sb="3" eb="4">
      <t>オヨ</t>
    </rPh>
    <rPh sb="5" eb="7">
      <t>ブイ</t>
    </rPh>
    <rPh sb="7" eb="8">
      <t>ベツ</t>
    </rPh>
    <rPh sb="9" eb="11">
      <t>セコウ</t>
    </rPh>
    <rPh sb="11" eb="13">
      <t>ジョウキョウ</t>
    </rPh>
    <phoneticPr fontId="9"/>
  </si>
  <si>
    <t>作成図面サイズ</t>
    <rPh sb="0" eb="2">
      <t>サクセイ</t>
    </rPh>
    <rPh sb="2" eb="4">
      <t>ズメン</t>
    </rPh>
    <phoneticPr fontId="4"/>
  </si>
  <si>
    <t>機器及び材料</t>
    <rPh sb="0" eb="2">
      <t>キキ</t>
    </rPh>
    <rPh sb="2" eb="3">
      <t>オヨ</t>
    </rPh>
    <rPh sb="4" eb="6">
      <t>ザイリョウ</t>
    </rPh>
    <phoneticPr fontId="9"/>
  </si>
  <si>
    <t>B</t>
  </si>
  <si>
    <t>幼稚園，小学校，中学校，高等学校等</t>
    <rPh sb="0" eb="3">
      <t>ヨウチエン</t>
    </rPh>
    <rPh sb="4" eb="7">
      <t>ショウガッコウ</t>
    </rPh>
    <rPh sb="8" eb="11">
      <t>チュウガッコウ</t>
    </rPh>
    <rPh sb="12" eb="14">
      <t>コウトウ</t>
    </rPh>
    <rPh sb="14" eb="16">
      <t>ガッコウ</t>
    </rPh>
    <rPh sb="16" eb="17">
      <t>トウ</t>
    </rPh>
    <phoneticPr fontId="4"/>
  </si>
  <si>
    <t>積算業務等</t>
    <rPh sb="0" eb="2">
      <t>セキサン</t>
    </rPh>
    <rPh sb="2" eb="4">
      <t>ギョウム</t>
    </rPh>
    <rPh sb="4" eb="5">
      <t>トウ</t>
    </rPh>
    <phoneticPr fontId="4"/>
  </si>
  <si>
    <t>合計</t>
    <rPh sb="0" eb="2">
      <t>ゴウケイ</t>
    </rPh>
    <phoneticPr fontId="4"/>
  </si>
  <si>
    <t>１．割付図</t>
    <rPh sb="2" eb="4">
      <t>ワリツケ</t>
    </rPh>
    <rPh sb="4" eb="5">
      <t>ズ</t>
    </rPh>
    <phoneticPr fontId="9"/>
  </si>
  <si>
    <t>共通仕様書との関係</t>
    <rPh sb="0" eb="2">
      <t>キョウツウ</t>
    </rPh>
    <rPh sb="2" eb="5">
      <t>シヨウショ</t>
    </rPh>
    <rPh sb="7" eb="9">
      <t>カンケイ</t>
    </rPh>
    <phoneticPr fontId="9"/>
  </si>
  <si>
    <t>番号</t>
  </si>
  <si>
    <t>３．地盤の載荷試験</t>
    <rPh sb="2" eb="4">
      <t>ジバン</t>
    </rPh>
    <rPh sb="5" eb="7">
      <t>サイカ</t>
    </rPh>
    <rPh sb="7" eb="9">
      <t>シケン</t>
    </rPh>
    <phoneticPr fontId="9"/>
  </si>
  <si>
    <t>自動制御設備工事</t>
    <rPh sb="0" eb="2">
      <t>ジドウ</t>
    </rPh>
    <rPh sb="2" eb="4">
      <t>セイギョ</t>
    </rPh>
    <rPh sb="4" eb="6">
      <t>セツビ</t>
    </rPh>
    <rPh sb="6" eb="8">
      <t>コウジ</t>
    </rPh>
    <phoneticPr fontId="9"/>
  </si>
  <si>
    <t>業務人・時間数（簡易）</t>
  </si>
  <si>
    <t>適切な図面枚数及び難易度を選択すること。</t>
  </si>
  <si>
    <t>衛生設備改修工事</t>
    <rPh sb="0" eb="2">
      <t>エイセイ</t>
    </rPh>
    <rPh sb="2" eb="4">
      <t>セツビ</t>
    </rPh>
    <rPh sb="4" eb="6">
      <t>カイシュウ</t>
    </rPh>
    <rPh sb="6" eb="8">
      <t>コウジ</t>
    </rPh>
    <phoneticPr fontId="9"/>
  </si>
  <si>
    <t>　③第13・第14・第15第2号・第17又は</t>
  </si>
  <si>
    <t>縄張り，遣方，足場その他</t>
    <rPh sb="0" eb="1">
      <t>ナワ</t>
    </rPh>
    <rPh sb="1" eb="2">
      <t>ハ</t>
    </rPh>
    <rPh sb="4" eb="5">
      <t>ヤ</t>
    </rPh>
    <rPh sb="5" eb="6">
      <t>カタ</t>
    </rPh>
    <rPh sb="7" eb="9">
      <t>アシバ</t>
    </rPh>
    <rPh sb="11" eb="12">
      <t>タ</t>
    </rPh>
    <phoneticPr fontId="9"/>
  </si>
  <si>
    <t>フローリング張り</t>
    <rPh sb="6" eb="7">
      <t>ハ</t>
    </rPh>
    <phoneticPr fontId="9"/>
  </si>
  <si>
    <t>電話設備更新工事</t>
    <rPh sb="0" eb="2">
      <t>デンワ</t>
    </rPh>
    <rPh sb="2" eb="4">
      <t>セツビ</t>
    </rPh>
    <rPh sb="4" eb="6">
      <t>コウシン</t>
    </rPh>
    <rPh sb="6" eb="8">
      <t>コウジ</t>
    </rPh>
    <phoneticPr fontId="9"/>
  </si>
  <si>
    <t>２．計画調合書</t>
    <rPh sb="2" eb="4">
      <t>ケイカク</t>
    </rPh>
    <rPh sb="4" eb="6">
      <t>チョウゴウ</t>
    </rPh>
    <rPh sb="6" eb="7">
      <t>ショ</t>
    </rPh>
    <phoneticPr fontId="9"/>
  </si>
  <si>
    <t>建築確認等</t>
  </si>
  <si>
    <t>３．ガラスブロックの材料，工法</t>
    <rPh sb="10" eb="12">
      <t>ザイリョウ</t>
    </rPh>
    <rPh sb="13" eb="15">
      <t>コウホウ</t>
    </rPh>
    <phoneticPr fontId="9"/>
  </si>
  <si>
    <t>鉄骨工事</t>
    <rPh sb="0" eb="2">
      <t>テッコツ</t>
    </rPh>
    <rPh sb="2" eb="4">
      <t>コウジ</t>
    </rPh>
    <phoneticPr fontId="9"/>
  </si>
  <si>
    <t>３．施工の試験</t>
    <rPh sb="2" eb="4">
      <t>セコウ</t>
    </rPh>
    <rPh sb="5" eb="7">
      <t>シケン</t>
    </rPh>
    <phoneticPr fontId="9"/>
  </si>
  <si>
    <t>■地階を除く階数が3以下、高さ13ｍ以下及び軒高9ｍ以下のものの内</t>
  </si>
  <si>
    <t>オーバーヘッドドア</t>
  </si>
  <si>
    <t>規格品コンクリートの場合は省略</t>
    <rPh sb="0" eb="3">
      <t>キカクヒン</t>
    </rPh>
    <rPh sb="10" eb="12">
      <t>バアイ</t>
    </rPh>
    <rPh sb="13" eb="15">
      <t>ショウリャク</t>
    </rPh>
    <phoneticPr fontId="9"/>
  </si>
  <si>
    <t>施工の検査及び立会</t>
    <rPh sb="0" eb="2">
      <t>セコウ</t>
    </rPh>
    <rPh sb="3" eb="5">
      <t>ケンサ</t>
    </rPh>
    <rPh sb="5" eb="6">
      <t>オヨ</t>
    </rPh>
    <rPh sb="7" eb="9">
      <t>タチアイ</t>
    </rPh>
    <phoneticPr fontId="9"/>
  </si>
  <si>
    <t>内装工事</t>
    <rPh sb="0" eb="2">
      <t>ナイソウ</t>
    </rPh>
    <rPh sb="2" eb="4">
      <t>コウジ</t>
    </rPh>
    <phoneticPr fontId="9"/>
  </si>
  <si>
    <t>防水工事</t>
    <rPh sb="0" eb="2">
      <t>ボウスイ</t>
    </rPh>
    <rPh sb="2" eb="4">
      <t>コウジ</t>
    </rPh>
    <phoneticPr fontId="9"/>
  </si>
  <si>
    <t>鉄骨造標準図</t>
    <rPh sb="0" eb="2">
      <t>テッコツ</t>
    </rPh>
    <rPh sb="2" eb="3">
      <t>ゾウ</t>
    </rPh>
    <rPh sb="3" eb="5">
      <t>ヒョウジュン</t>
    </rPh>
    <rPh sb="5" eb="6">
      <t>ズ</t>
    </rPh>
    <phoneticPr fontId="4"/>
  </si>
  <si>
    <t>１．鉄骨製作工場</t>
    <rPh sb="2" eb="4">
      <t>テッコツ</t>
    </rPh>
    <rPh sb="4" eb="6">
      <t>セイサク</t>
    </rPh>
    <rPh sb="6" eb="8">
      <t>コウジョウ</t>
    </rPh>
    <phoneticPr fontId="9"/>
  </si>
  <si>
    <t>図面1枚毎の複雑度</t>
  </si>
  <si>
    <t>枠組壁工法又は木質プレハブ工法</t>
  </si>
  <si>
    <t>モルタル塗り，石膏プラスター塗り</t>
    <rPh sb="4" eb="5">
      <t>ヌ</t>
    </rPh>
    <rPh sb="7" eb="9">
      <t>セッコウ</t>
    </rPh>
    <rPh sb="14" eb="15">
      <t>ヌ</t>
    </rPh>
    <phoneticPr fontId="9"/>
  </si>
  <si>
    <t>保育園，老人ホーム，老人保健施設，ﾘﾊﾋﾞﾘｾﾝﾀｰ等</t>
    <rPh sb="0" eb="3">
      <t>ホイクエン</t>
    </rPh>
    <rPh sb="4" eb="6">
      <t>ロウジン</t>
    </rPh>
    <rPh sb="10" eb="12">
      <t>ロウジン</t>
    </rPh>
    <rPh sb="12" eb="14">
      <t>ホケン</t>
    </rPh>
    <rPh sb="14" eb="16">
      <t>シセツ</t>
    </rPh>
    <rPh sb="26" eb="27">
      <t>トウ</t>
    </rPh>
    <phoneticPr fontId="4"/>
  </si>
  <si>
    <t>第１類（標準的なもの）</t>
    <rPh sb="0" eb="1">
      <t>ダイ</t>
    </rPh>
    <rPh sb="2" eb="3">
      <t>ルイ</t>
    </rPh>
    <rPh sb="4" eb="6">
      <t>ヒョウジュン</t>
    </rPh>
    <rPh sb="6" eb="7">
      <t>テキ</t>
    </rPh>
    <phoneticPr fontId="4"/>
  </si>
  <si>
    <t>■ＲＣ造とＳＲＣ造の混構造で高さ20ｍ超のもの</t>
  </si>
  <si>
    <t>法令に基づく有資格者</t>
    <rPh sb="0" eb="2">
      <t>ホウレイ</t>
    </rPh>
    <rPh sb="3" eb="4">
      <t>モト</t>
    </rPh>
    <rPh sb="6" eb="10">
      <t>ユウシカクシャ</t>
    </rPh>
    <phoneticPr fontId="9"/>
  </si>
  <si>
    <t>ﾘｯﾄﾙ</t>
  </si>
  <si>
    <t>式</t>
    <rPh sb="0" eb="1">
      <t>シキ</t>
    </rPh>
    <phoneticPr fontId="23"/>
  </si>
  <si>
    <t>１．工事検査前の工事現場状況等の確認</t>
    <rPh sb="2" eb="4">
      <t>コウジ</t>
    </rPh>
    <rPh sb="4" eb="6">
      <t>ケンサ</t>
    </rPh>
    <rPh sb="6" eb="7">
      <t>マエ</t>
    </rPh>
    <rPh sb="8" eb="10">
      <t>コウジ</t>
    </rPh>
    <rPh sb="10" eb="12">
      <t>ゲンバ</t>
    </rPh>
    <rPh sb="12" eb="14">
      <t>ジョウキョウ</t>
    </rPh>
    <rPh sb="14" eb="15">
      <t>トウ</t>
    </rPh>
    <rPh sb="16" eb="18">
      <t>カクニン</t>
    </rPh>
    <phoneticPr fontId="9"/>
  </si>
  <si>
    <t>外壁改修工事</t>
    <rPh sb="0" eb="2">
      <t>ガイヘキ</t>
    </rPh>
    <rPh sb="2" eb="4">
      <t>カイシュウ</t>
    </rPh>
    <rPh sb="4" eb="6">
      <t>コウジ</t>
    </rPh>
    <phoneticPr fontId="9"/>
  </si>
  <si>
    <t>（千円）</t>
    <rPh sb="1" eb="3">
      <t>センエン</t>
    </rPh>
    <phoneticPr fontId="21"/>
  </si>
  <si>
    <t>２．施工状況（敷均し，締固め等）</t>
    <rPh sb="2" eb="4">
      <t>セコウ</t>
    </rPh>
    <rPh sb="4" eb="6">
      <t>ジョウキョウ</t>
    </rPh>
    <rPh sb="7" eb="8">
      <t>シ</t>
    </rPh>
    <rPh sb="8" eb="9">
      <t>ナラ</t>
    </rPh>
    <rPh sb="11" eb="12">
      <t>シメ</t>
    </rPh>
    <rPh sb="12" eb="13">
      <t>カタ</t>
    </rPh>
    <rPh sb="14" eb="15">
      <t>トウ</t>
    </rPh>
    <phoneticPr fontId="9"/>
  </si>
  <si>
    <t>４．建方完了時</t>
    <rPh sb="2" eb="3">
      <t>タ</t>
    </rPh>
    <rPh sb="3" eb="4">
      <t>カタ</t>
    </rPh>
    <rPh sb="4" eb="6">
      <t>カンリョウ</t>
    </rPh>
    <rPh sb="6" eb="7">
      <t>ジ</t>
    </rPh>
    <phoneticPr fontId="9"/>
  </si>
  <si>
    <t>部分使用</t>
    <rPh sb="0" eb="2">
      <t>ブブン</t>
    </rPh>
    <rPh sb="2" eb="4">
      <t>シヨウ</t>
    </rPh>
    <phoneticPr fontId="9"/>
  </si>
  <si>
    <t>１．機材（規格証明資料，表示マーク，カタログ，見本等）</t>
    <rPh sb="2" eb="4">
      <t>キザイ</t>
    </rPh>
    <rPh sb="5" eb="7">
      <t>キカク</t>
    </rPh>
    <rPh sb="7" eb="9">
      <t>ショウメイ</t>
    </rPh>
    <rPh sb="9" eb="11">
      <t>シリョウ</t>
    </rPh>
    <rPh sb="12" eb="14">
      <t>ヒョウジ</t>
    </rPh>
    <rPh sb="23" eb="25">
      <t>ミホン</t>
    </rPh>
    <rPh sb="25" eb="26">
      <t>トウ</t>
    </rPh>
    <phoneticPr fontId="9"/>
  </si>
  <si>
    <t>仮設工事</t>
    <rPh sb="0" eb="2">
      <t>カセツ</t>
    </rPh>
    <rPh sb="2" eb="4">
      <t>コウジ</t>
    </rPh>
    <phoneticPr fontId="9"/>
  </si>
  <si>
    <t>資格又は能力を証明する資料</t>
    <rPh sb="0" eb="2">
      <t>シカク</t>
    </rPh>
    <rPh sb="2" eb="3">
      <t>マタ</t>
    </rPh>
    <rPh sb="4" eb="6">
      <t>ノウリョク</t>
    </rPh>
    <rPh sb="7" eb="9">
      <t>ショウメイ</t>
    </rPh>
    <rPh sb="11" eb="13">
      <t>シリョウ</t>
    </rPh>
    <phoneticPr fontId="9"/>
  </si>
  <si>
    <t>Σ(建築　図面1枚毎の業務人・時間数)</t>
    <rPh sb="2" eb="4">
      <t>ケンチク</t>
    </rPh>
    <phoneticPr fontId="4"/>
  </si>
  <si>
    <t>委  託  費  内  訳  書</t>
  </si>
  <si>
    <t>)</t>
  </si>
  <si>
    <t>木造（令第46条第2項第1号ハ及び第3項、令第48条第1項第2号ただし書）</t>
  </si>
  <si>
    <t>完了検査(中間検査あり)</t>
    <rPh sb="0" eb="2">
      <t>カンリョウ</t>
    </rPh>
    <rPh sb="2" eb="4">
      <t>ケンサ</t>
    </rPh>
    <rPh sb="5" eb="7">
      <t>チュウカン</t>
    </rPh>
    <rPh sb="7" eb="9">
      <t>ケンサ</t>
    </rPh>
    <phoneticPr fontId="4"/>
  </si>
  <si>
    <t>構造計算適合性判定の対象建築物</t>
  </si>
  <si>
    <t>試験</t>
    <rPh sb="0" eb="2">
      <t>シケン</t>
    </rPh>
    <phoneticPr fontId="9"/>
  </si>
  <si>
    <t>１．木材調書</t>
    <rPh sb="2" eb="4">
      <t>モクザイ</t>
    </rPh>
    <rPh sb="4" eb="6">
      <t>チョウショ</t>
    </rPh>
    <phoneticPr fontId="9"/>
  </si>
  <si>
    <t>技能資格者</t>
    <rPh sb="0" eb="2">
      <t>ギノウ</t>
    </rPh>
    <rPh sb="2" eb="4">
      <t>シカク</t>
    </rPh>
    <rPh sb="4" eb="5">
      <t>シャ</t>
    </rPh>
    <phoneticPr fontId="9"/>
  </si>
  <si>
    <t>　</t>
  </si>
  <si>
    <t>機械室平面図（既存・改修）</t>
    <rPh sb="0" eb="3">
      <t>キカイシツ</t>
    </rPh>
    <rPh sb="3" eb="6">
      <t>ヘイメンズ</t>
    </rPh>
    <phoneticPr fontId="4"/>
  </si>
  <si>
    <t>主要構造部の補修方法を指示し，補修後検査を行う。上記以外は補修方法の承諾</t>
    <rPh sb="0" eb="2">
      <t>シュヨウ</t>
    </rPh>
    <rPh sb="2" eb="4">
      <t>コウゾウ</t>
    </rPh>
    <rPh sb="4" eb="5">
      <t>ブ</t>
    </rPh>
    <rPh sb="6" eb="8">
      <t>ホシュウ</t>
    </rPh>
    <rPh sb="8" eb="10">
      <t>ホウホウ</t>
    </rPh>
    <rPh sb="11" eb="13">
      <t>シジ</t>
    </rPh>
    <rPh sb="15" eb="17">
      <t>ホシュウ</t>
    </rPh>
    <rPh sb="17" eb="18">
      <t>ゴ</t>
    </rPh>
    <rPh sb="18" eb="20">
      <t>ケンサ</t>
    </rPh>
    <rPh sb="21" eb="22">
      <t>オコナ</t>
    </rPh>
    <rPh sb="24" eb="26">
      <t>ジョウキ</t>
    </rPh>
    <rPh sb="26" eb="28">
      <t>イガイ</t>
    </rPh>
    <rPh sb="29" eb="31">
      <t>ホシュウ</t>
    </rPh>
    <rPh sb="31" eb="33">
      <t>ホウホウ</t>
    </rPh>
    <rPh sb="34" eb="36">
      <t>ショウダク</t>
    </rPh>
    <phoneticPr fontId="9"/>
  </si>
  <si>
    <t>基本・実施設計</t>
    <rPh sb="0" eb="2">
      <t>キホン</t>
    </rPh>
    <rPh sb="3" eb="5">
      <t>ジッシ</t>
    </rPh>
    <rPh sb="5" eb="7">
      <t>セッケイ</t>
    </rPh>
    <phoneticPr fontId="4"/>
  </si>
  <si>
    <t>標準業務人・時間数×業務細分率</t>
    <rPh sb="0" eb="2">
      <t>ヒョウジュン</t>
    </rPh>
    <rPh sb="2" eb="4">
      <t>ギョウム</t>
    </rPh>
    <rPh sb="4" eb="5">
      <t>ニン</t>
    </rPh>
    <rPh sb="6" eb="9">
      <t>ジカンスウ</t>
    </rPh>
    <rPh sb="10" eb="12">
      <t>ギョウム</t>
    </rPh>
    <rPh sb="12" eb="14">
      <t>サイブン</t>
    </rPh>
    <rPh sb="14" eb="15">
      <t>リツ</t>
    </rPh>
    <phoneticPr fontId="4"/>
  </si>
  <si>
    <t>２．通水試験</t>
    <rPh sb="2" eb="4">
      <t>ツウスイ</t>
    </rPh>
    <rPh sb="4" eb="6">
      <t>シケン</t>
    </rPh>
    <phoneticPr fontId="9"/>
  </si>
  <si>
    <t>標識その他</t>
    <rPh sb="0" eb="2">
      <t>ヒョウシキ</t>
    </rPh>
    <rPh sb="4" eb="5">
      <t>タ</t>
    </rPh>
    <phoneticPr fontId="9"/>
  </si>
  <si>
    <t>設計意図伝達業務</t>
    <rPh sb="0" eb="2">
      <t>セッケイ</t>
    </rPh>
    <rPh sb="2" eb="4">
      <t>イト</t>
    </rPh>
    <rPh sb="4" eb="6">
      <t>デンタツ</t>
    </rPh>
    <rPh sb="6" eb="8">
      <t>ギョウム</t>
    </rPh>
    <phoneticPr fontId="4"/>
  </si>
  <si>
    <t>品質管理</t>
    <rPh sb="0" eb="2">
      <t>ヒンシツ</t>
    </rPh>
    <rPh sb="2" eb="4">
      <t>カンリ</t>
    </rPh>
    <phoneticPr fontId="9"/>
  </si>
  <si>
    <t>工事監理に関する追加業務（完成図の確認）</t>
    <rPh sb="0" eb="2">
      <t>コウジ</t>
    </rPh>
    <rPh sb="2" eb="4">
      <t>カンリ</t>
    </rPh>
    <rPh sb="5" eb="6">
      <t>カン</t>
    </rPh>
    <rPh sb="8" eb="10">
      <t>ツイカ</t>
    </rPh>
    <rPh sb="10" eb="12">
      <t>ギョウム</t>
    </rPh>
    <rPh sb="13" eb="15">
      <t>カンセイ</t>
    </rPh>
    <rPh sb="15" eb="16">
      <t>ズ</t>
    </rPh>
    <rPh sb="17" eb="19">
      <t>カクニン</t>
    </rPh>
    <phoneticPr fontId="9"/>
  </si>
  <si>
    <t>必要に応じて施工途中の確認の指示，確認及び報告者の承諾</t>
    <rPh sb="0" eb="2">
      <t>ヒツヨウ</t>
    </rPh>
    <rPh sb="3" eb="4">
      <t>オウ</t>
    </rPh>
    <rPh sb="6" eb="8">
      <t>セコウ</t>
    </rPh>
    <rPh sb="8" eb="10">
      <t>トチュウ</t>
    </rPh>
    <rPh sb="11" eb="13">
      <t>カクニン</t>
    </rPh>
    <rPh sb="14" eb="16">
      <t>シジ</t>
    </rPh>
    <rPh sb="17" eb="19">
      <t>カクニン</t>
    </rPh>
    <rPh sb="19" eb="20">
      <t>オヨ</t>
    </rPh>
    <rPh sb="21" eb="24">
      <t>ホウコクシャ</t>
    </rPh>
    <rPh sb="25" eb="27">
      <t>ショウダク</t>
    </rPh>
    <phoneticPr fontId="9"/>
  </si>
  <si>
    <t>(実施設計に係る業務人・時間数) ＾ 0.796</t>
    <rPh sb="1" eb="3">
      <t>ジッシ</t>
    </rPh>
    <rPh sb="3" eb="5">
      <t>セッケイ</t>
    </rPh>
    <rPh sb="6" eb="7">
      <t>カカ</t>
    </rPh>
    <rPh sb="8" eb="11">
      <t>ギョウムニン</t>
    </rPh>
    <rPh sb="12" eb="15">
      <t>ジカンスウ</t>
    </rPh>
    <phoneticPr fontId="4"/>
  </si>
  <si>
    <t>①令第81条各項に規定する構造計算に該当しないため対象外</t>
  </si>
  <si>
    <t>基礎伏図</t>
    <rPh sb="0" eb="2">
      <t>キソ</t>
    </rPh>
    <rPh sb="2" eb="3">
      <t>フ</t>
    </rPh>
    <rPh sb="3" eb="4">
      <t>ズ</t>
    </rPh>
    <phoneticPr fontId="4"/>
  </si>
  <si>
    <t>６．杭頭の処理</t>
    <rPh sb="2" eb="3">
      <t>クイ</t>
    </rPh>
    <rPh sb="3" eb="4">
      <t>アタマ</t>
    </rPh>
    <rPh sb="5" eb="7">
      <t>ショリ</t>
    </rPh>
    <phoneticPr fontId="9"/>
  </si>
  <si>
    <t>２．工事週報</t>
    <rPh sb="2" eb="4">
      <t>コウジ</t>
    </rPh>
    <rPh sb="4" eb="6">
      <t>シュウホウ</t>
    </rPh>
    <phoneticPr fontId="9"/>
  </si>
  <si>
    <t>屋根材等の材料，工法，専門工事業者等</t>
    <rPh sb="0" eb="2">
      <t>ヤネ</t>
    </rPh>
    <rPh sb="2" eb="3">
      <t>ザイ</t>
    </rPh>
    <rPh sb="3" eb="4">
      <t>トウ</t>
    </rPh>
    <rPh sb="5" eb="7">
      <t>ザイリョウ</t>
    </rPh>
    <rPh sb="8" eb="10">
      <t>コウホウ</t>
    </rPh>
    <rPh sb="11" eb="13">
      <t>センモン</t>
    </rPh>
    <rPh sb="13" eb="15">
      <t>コウジ</t>
    </rPh>
    <rPh sb="15" eb="17">
      <t>ギョウシャ</t>
    </rPh>
    <rPh sb="17" eb="18">
      <t>トウ</t>
    </rPh>
    <phoneticPr fontId="9"/>
  </si>
  <si>
    <t>員　数</t>
  </si>
  <si>
    <t>既済部分検査等</t>
    <rPh sb="0" eb="2">
      <t>キサイ</t>
    </rPh>
    <rPh sb="2" eb="4">
      <t>ブブン</t>
    </rPh>
    <rPh sb="4" eb="6">
      <t>ケンサ</t>
    </rPh>
    <rPh sb="6" eb="7">
      <t>トウ</t>
    </rPh>
    <phoneticPr fontId="9"/>
  </si>
  <si>
    <t>公民館，集会場，コミュニティセンター等</t>
    <rPh sb="0" eb="3">
      <t>コウミンカン</t>
    </rPh>
    <rPh sb="4" eb="7">
      <t>シュウカイジョウ</t>
    </rPh>
    <rPh sb="18" eb="19">
      <t>トウ</t>
    </rPh>
    <phoneticPr fontId="4"/>
  </si>
  <si>
    <t>①令第81条第2項第２号イ</t>
  </si>
  <si>
    <t>合計</t>
    <rPh sb="0" eb="1">
      <t>ゴウ</t>
    </rPh>
    <rPh sb="1" eb="2">
      <t>ケイ</t>
    </rPh>
    <phoneticPr fontId="4"/>
  </si>
  <si>
    <t>５．建設発生土の処理</t>
    <rPh sb="2" eb="4">
      <t>ケンセツ</t>
    </rPh>
    <rPh sb="4" eb="6">
      <t>ハッセイ</t>
    </rPh>
    <rPh sb="6" eb="7">
      <t>ド</t>
    </rPh>
    <rPh sb="8" eb="10">
      <t>ショリ</t>
    </rPh>
    <phoneticPr fontId="9"/>
  </si>
  <si>
    <t>基礎施工士</t>
    <rPh sb="0" eb="2">
      <t>キソ</t>
    </rPh>
    <rPh sb="2" eb="4">
      <t>セコウ</t>
    </rPh>
    <rPh sb="4" eb="5">
      <t>シ</t>
    </rPh>
    <phoneticPr fontId="9"/>
  </si>
  <si>
    <t>第七号</t>
    <rPh sb="0" eb="1">
      <t>ダイ</t>
    </rPh>
    <rPh sb="1" eb="2">
      <t>７</t>
    </rPh>
    <rPh sb="2" eb="3">
      <t>ゴウ</t>
    </rPh>
    <phoneticPr fontId="4"/>
  </si>
  <si>
    <t>保守点検に必要な工具</t>
    <rPh sb="0" eb="2">
      <t>ホシュ</t>
    </rPh>
    <rPh sb="2" eb="4">
      <t>テンケン</t>
    </rPh>
    <rPh sb="5" eb="7">
      <t>ヒツヨウ</t>
    </rPh>
    <rPh sb="8" eb="10">
      <t>コウグ</t>
    </rPh>
    <phoneticPr fontId="9"/>
  </si>
  <si>
    <t>ユニット型し尿浄化槽</t>
    <rPh sb="4" eb="5">
      <t>カタ</t>
    </rPh>
    <rPh sb="6" eb="7">
      <t>ニョウ</t>
    </rPh>
    <rPh sb="7" eb="10">
      <t>ジョウカソウ</t>
    </rPh>
    <phoneticPr fontId="9"/>
  </si>
  <si>
    <t>第２章２.２（４）別表２-１</t>
  </si>
  <si>
    <t>第十号第１類</t>
    <rPh sb="0" eb="1">
      <t>ダイ</t>
    </rPh>
    <rPh sb="1" eb="2">
      <t>１０</t>
    </rPh>
    <rPh sb="2" eb="3">
      <t>ゴウ</t>
    </rPh>
    <phoneticPr fontId="4"/>
  </si>
  <si>
    <t>土壌の酸度及び塩分試験は特記。必要に応じて立会，樹木等の成長に支障がある場合は協議</t>
    <rPh sb="0" eb="2">
      <t>ドジョウ</t>
    </rPh>
    <rPh sb="3" eb="5">
      <t>サンド</t>
    </rPh>
    <rPh sb="5" eb="6">
      <t>オヨ</t>
    </rPh>
    <rPh sb="7" eb="9">
      <t>エンブン</t>
    </rPh>
    <rPh sb="9" eb="11">
      <t>シケン</t>
    </rPh>
    <rPh sb="12" eb="14">
      <t>トッキ</t>
    </rPh>
    <rPh sb="15" eb="17">
      <t>ヒツヨウ</t>
    </rPh>
    <rPh sb="18" eb="19">
      <t>オウ</t>
    </rPh>
    <rPh sb="21" eb="23">
      <t>タチアイ</t>
    </rPh>
    <rPh sb="24" eb="27">
      <t>ジュモクトウ</t>
    </rPh>
    <rPh sb="28" eb="30">
      <t>セイチョウ</t>
    </rPh>
    <rPh sb="31" eb="33">
      <t>シショウ</t>
    </rPh>
    <rPh sb="36" eb="38">
      <t>バアイ</t>
    </rPh>
    <rPh sb="39" eb="41">
      <t>キョウギ</t>
    </rPh>
    <phoneticPr fontId="9"/>
  </si>
  <si>
    <t>→地階を除く階数が4以上のもの</t>
  </si>
  <si>
    <t>2,000～4,000㎡未満</t>
    <rPh sb="12" eb="14">
      <t>ミマン</t>
    </rPh>
    <phoneticPr fontId="4"/>
  </si>
  <si>
    <t>２．施工状況（配線，機器の取付等）</t>
    <rPh sb="2" eb="4">
      <t>セコウ</t>
    </rPh>
    <rPh sb="4" eb="6">
      <t>ジョウキョウ</t>
    </rPh>
    <rPh sb="7" eb="9">
      <t>ハイセン</t>
    </rPh>
    <rPh sb="10" eb="12">
      <t>キキ</t>
    </rPh>
    <rPh sb="13" eb="15">
      <t>トリツケ</t>
    </rPh>
    <rPh sb="15" eb="16">
      <t>トウ</t>
    </rPh>
    <phoneticPr fontId="9"/>
  </si>
  <si>
    <t>施工計画書記載事項，現場での墨出しの確認</t>
    <rPh sb="0" eb="2">
      <t>セコウ</t>
    </rPh>
    <rPh sb="2" eb="5">
      <t>ケイカクショ</t>
    </rPh>
    <rPh sb="5" eb="7">
      <t>キサイ</t>
    </rPh>
    <rPh sb="7" eb="9">
      <t>ジコウ</t>
    </rPh>
    <rPh sb="10" eb="12">
      <t>ゲンバ</t>
    </rPh>
    <rPh sb="14" eb="15">
      <t>スミ</t>
    </rPh>
    <rPh sb="15" eb="16">
      <t>ダ</t>
    </rPh>
    <rPh sb="18" eb="20">
      <t>カクニン</t>
    </rPh>
    <phoneticPr fontId="9"/>
  </si>
  <si>
    <t>設計監理業務</t>
    <rPh sb="0" eb="2">
      <t>セッケイ</t>
    </rPh>
    <rPh sb="2" eb="4">
      <t>カンリ</t>
    </rPh>
    <rPh sb="4" eb="6">
      <t>ギョウム</t>
    </rPh>
    <phoneticPr fontId="4"/>
  </si>
  <si>
    <t>１．規格証明資料，カタログ，表示マーク，見本等</t>
    <rPh sb="2" eb="4">
      <t>キカク</t>
    </rPh>
    <rPh sb="4" eb="6">
      <t>ショウメイ</t>
    </rPh>
    <rPh sb="6" eb="8">
      <t>シリョウ</t>
    </rPh>
    <rPh sb="14" eb="16">
      <t>ヒョウジ</t>
    </rPh>
    <rPh sb="20" eb="23">
      <t>ミホントウ</t>
    </rPh>
    <phoneticPr fontId="9"/>
  </si>
  <si>
    <t>【電気】</t>
    <rPh sb="1" eb="3">
      <t>デンキ</t>
    </rPh>
    <phoneticPr fontId="4"/>
  </si>
  <si>
    <t>３．圧接完了後の試験</t>
    <rPh sb="2" eb="3">
      <t>アッ</t>
    </rPh>
    <rPh sb="3" eb="4">
      <t>セツ</t>
    </rPh>
    <rPh sb="4" eb="6">
      <t>カンリョウ</t>
    </rPh>
    <rPh sb="6" eb="7">
      <t>ゴ</t>
    </rPh>
    <rPh sb="8" eb="10">
      <t>シケン</t>
    </rPh>
    <phoneticPr fontId="9"/>
  </si>
  <si>
    <t>第八号第１類</t>
    <rPh sb="0" eb="1">
      <t>ダイ</t>
    </rPh>
    <rPh sb="1" eb="2">
      <t>８</t>
    </rPh>
    <rPh sb="2" eb="3">
      <t>ゴウ</t>
    </rPh>
    <phoneticPr fontId="4"/>
  </si>
  <si>
    <t xml:space="preserve">※解体工事の影響度の設定根拠
</t>
  </si>
  <si>
    <t>機材の試験</t>
    <rPh sb="0" eb="2">
      <t>キザイ</t>
    </rPh>
    <rPh sb="3" eb="5">
      <t>シケン</t>
    </rPh>
    <phoneticPr fontId="9"/>
  </si>
  <si>
    <t>割石，砂，砂利，捨コンクリート地業</t>
    <rPh sb="0" eb="1">
      <t>ワリ</t>
    </rPh>
    <rPh sb="1" eb="2">
      <t>イシ</t>
    </rPh>
    <rPh sb="3" eb="4">
      <t>スナ</t>
    </rPh>
    <rPh sb="5" eb="7">
      <t>ジャリ</t>
    </rPh>
    <rPh sb="8" eb="9">
      <t>ス</t>
    </rPh>
    <rPh sb="15" eb="16">
      <t>チ</t>
    </rPh>
    <rPh sb="16" eb="17">
      <t>ギョウ</t>
    </rPh>
    <phoneticPr fontId="9"/>
  </si>
  <si>
    <t>技術料等経費</t>
    <rPh sb="0" eb="3">
      <t>ギジュツリョウ</t>
    </rPh>
    <rPh sb="3" eb="4">
      <t>トウ</t>
    </rPh>
    <rPh sb="4" eb="6">
      <t>ケイヒ</t>
    </rPh>
    <phoneticPr fontId="9"/>
  </si>
  <si>
    <t>その他</t>
  </si>
  <si>
    <t>中間検査前の工事現場状況等の確認</t>
    <rPh sb="0" eb="2">
      <t>チュウカン</t>
    </rPh>
    <rPh sb="2" eb="4">
      <t>ケンサ</t>
    </rPh>
    <rPh sb="4" eb="5">
      <t>マエ</t>
    </rPh>
    <rPh sb="6" eb="8">
      <t>コウジ</t>
    </rPh>
    <rPh sb="8" eb="10">
      <t>ゲンバ</t>
    </rPh>
    <rPh sb="10" eb="12">
      <t>ジョウキョウ</t>
    </rPh>
    <rPh sb="12" eb="13">
      <t>トウ</t>
    </rPh>
    <rPh sb="14" eb="16">
      <t>カクニン</t>
    </rPh>
    <phoneticPr fontId="9"/>
  </si>
  <si>
    <t>３．接地端子箱の接地線の表示</t>
    <rPh sb="2" eb="4">
      <t>セッチ</t>
    </rPh>
    <rPh sb="4" eb="6">
      <t>タンシ</t>
    </rPh>
    <rPh sb="6" eb="7">
      <t>ハコ</t>
    </rPh>
    <rPh sb="8" eb="10">
      <t>セッチ</t>
    </rPh>
    <rPh sb="10" eb="11">
      <t>セン</t>
    </rPh>
    <rPh sb="12" eb="14">
      <t>ヒョウジ</t>
    </rPh>
    <phoneticPr fontId="9"/>
  </si>
  <si>
    <t>施工状況（下地，張付け，仕上り，防火認定ラベル等）</t>
    <rPh sb="0" eb="2">
      <t>セコウ</t>
    </rPh>
    <rPh sb="2" eb="4">
      <t>ジョウキョウ</t>
    </rPh>
    <rPh sb="5" eb="7">
      <t>シタジ</t>
    </rPh>
    <rPh sb="8" eb="10">
      <t>ハリツ</t>
    </rPh>
    <rPh sb="12" eb="14">
      <t>シアガ</t>
    </rPh>
    <rPh sb="16" eb="18">
      <t>ボウカ</t>
    </rPh>
    <rPh sb="18" eb="20">
      <t>ニンテイ</t>
    </rPh>
    <rPh sb="23" eb="24">
      <t>トウ</t>
    </rPh>
    <phoneticPr fontId="9"/>
  </si>
  <si>
    <t>配管，ダクト，機器廻り等必要に応じて</t>
    <rPh sb="0" eb="2">
      <t>ハイカン</t>
    </rPh>
    <rPh sb="7" eb="9">
      <t>キキ</t>
    </rPh>
    <rPh sb="9" eb="10">
      <t>マワ</t>
    </rPh>
    <rPh sb="11" eb="12">
      <t>トウ</t>
    </rPh>
    <rPh sb="12" eb="14">
      <t>ヒツヨウ</t>
    </rPh>
    <rPh sb="15" eb="16">
      <t>オウ</t>
    </rPh>
    <phoneticPr fontId="9"/>
  </si>
  <si>
    <t>施工状況（吊ボルト，野縁等の間隔，開口部の補強等）</t>
    <rPh sb="0" eb="2">
      <t>セコウ</t>
    </rPh>
    <rPh sb="2" eb="4">
      <t>ジョウキョウ</t>
    </rPh>
    <rPh sb="5" eb="6">
      <t>ツリ</t>
    </rPh>
    <rPh sb="10" eb="11">
      <t>ノ</t>
    </rPh>
    <rPh sb="11" eb="12">
      <t>フチ</t>
    </rPh>
    <rPh sb="12" eb="13">
      <t>トウ</t>
    </rPh>
    <rPh sb="14" eb="16">
      <t>カンカク</t>
    </rPh>
    <rPh sb="17" eb="19">
      <t>カイコウ</t>
    </rPh>
    <rPh sb="19" eb="20">
      <t>ブ</t>
    </rPh>
    <rPh sb="21" eb="24">
      <t>ホキョウトウ</t>
    </rPh>
    <phoneticPr fontId="9"/>
  </si>
  <si>
    <t>業務人・時間数（複雑）</t>
  </si>
  <si>
    <t>直接人件費×諸経費率</t>
  </si>
  <si>
    <t>1,500㎡</t>
  </si>
  <si>
    <t>試験成績書</t>
    <rPh sb="0" eb="2">
      <t>シケン</t>
    </rPh>
    <rPh sb="2" eb="4">
      <t>セイセキ</t>
    </rPh>
    <rPh sb="4" eb="5">
      <t>ショ</t>
    </rPh>
    <phoneticPr fontId="9"/>
  </si>
  <si>
    <t>火災報知設備，自動閉鎖設備，非常警報設備，ガス漏れ警報設備</t>
    <rPh sb="0" eb="2">
      <t>カサイ</t>
    </rPh>
    <rPh sb="2" eb="4">
      <t>ホウチ</t>
    </rPh>
    <rPh sb="4" eb="6">
      <t>セツビ</t>
    </rPh>
    <rPh sb="7" eb="9">
      <t>ジドウ</t>
    </rPh>
    <rPh sb="9" eb="11">
      <t>ヘイサ</t>
    </rPh>
    <rPh sb="11" eb="13">
      <t>セツビ</t>
    </rPh>
    <rPh sb="14" eb="16">
      <t>ヒジョウ</t>
    </rPh>
    <rPh sb="16" eb="18">
      <t>ケイホウ</t>
    </rPh>
    <rPh sb="18" eb="20">
      <t>セツビ</t>
    </rPh>
    <rPh sb="23" eb="24">
      <t>モ</t>
    </rPh>
    <rPh sb="25" eb="27">
      <t>ケイホウ</t>
    </rPh>
    <rPh sb="27" eb="29">
      <t>セツビ</t>
    </rPh>
    <phoneticPr fontId="9"/>
  </si>
  <si>
    <t>工作物</t>
    <rPh sb="0" eb="3">
      <t>コウサクブツ</t>
    </rPh>
    <phoneticPr fontId="4"/>
  </si>
  <si>
    <t>１．材料承諾</t>
    <rPh sb="2" eb="4">
      <t>ザイリョウ</t>
    </rPh>
    <rPh sb="4" eb="6">
      <t>ショウダク</t>
    </rPh>
    <phoneticPr fontId="9"/>
  </si>
  <si>
    <t>４．試験及び報告書</t>
    <rPh sb="2" eb="4">
      <t>シケン</t>
    </rPh>
    <rPh sb="4" eb="5">
      <t>オヨ</t>
    </rPh>
    <rPh sb="6" eb="9">
      <t>ホウコクショ</t>
    </rPh>
    <phoneticPr fontId="9"/>
  </si>
  <si>
    <t>承諾</t>
    <rPh sb="0" eb="2">
      <t>ショウダク</t>
    </rPh>
    <phoneticPr fontId="9"/>
  </si>
  <si>
    <t>５．溶接接合（施工状況，溶接工の技能証明，溶接部の検査等）</t>
    <rPh sb="2" eb="4">
      <t>ヨウセツ</t>
    </rPh>
    <rPh sb="4" eb="6">
      <t>セツゴウ</t>
    </rPh>
    <rPh sb="7" eb="9">
      <t>セコウ</t>
    </rPh>
    <rPh sb="9" eb="11">
      <t>ジョウキョウ</t>
    </rPh>
    <rPh sb="12" eb="14">
      <t>ヨウセツ</t>
    </rPh>
    <rPh sb="14" eb="15">
      <t>コウ</t>
    </rPh>
    <rPh sb="16" eb="18">
      <t>ギノウ</t>
    </rPh>
    <rPh sb="18" eb="20">
      <t>ショウメイ</t>
    </rPh>
    <rPh sb="21" eb="23">
      <t>ヨウセツ</t>
    </rPh>
    <rPh sb="23" eb="24">
      <t>ブ</t>
    </rPh>
    <rPh sb="25" eb="27">
      <t>ケンサ</t>
    </rPh>
    <rPh sb="27" eb="28">
      <t>トウ</t>
    </rPh>
    <phoneticPr fontId="9"/>
  </si>
  <si>
    <t>500㎡</t>
  </si>
  <si>
    <t>木造は特記仕様書による</t>
    <rPh sb="0" eb="2">
      <t>モクゾウ</t>
    </rPh>
    <rPh sb="3" eb="5">
      <t>トッキ</t>
    </rPh>
    <rPh sb="5" eb="8">
      <t>シヨウショ</t>
    </rPh>
    <phoneticPr fontId="9"/>
  </si>
  <si>
    <t>検討・承諾</t>
    <rPh sb="0" eb="2">
      <t>ケントウ</t>
    </rPh>
    <rPh sb="3" eb="5">
      <t>ショウダク</t>
    </rPh>
    <phoneticPr fontId="9"/>
  </si>
  <si>
    <t>２．コンクリートの練混ぜから打込み終了までの時間</t>
    <rPh sb="9" eb="10">
      <t>ネリ</t>
    </rPh>
    <rPh sb="10" eb="11">
      <t>マ</t>
    </rPh>
    <rPh sb="14" eb="16">
      <t>ウチコ</t>
    </rPh>
    <rPh sb="17" eb="19">
      <t>シュウリョウ</t>
    </rPh>
    <rPh sb="22" eb="24">
      <t>ジカン</t>
    </rPh>
    <phoneticPr fontId="9"/>
  </si>
  <si>
    <t>プレキャストコンクリート工事</t>
    <rPh sb="12" eb="14">
      <t>コウジ</t>
    </rPh>
    <phoneticPr fontId="9"/>
  </si>
  <si>
    <t>■木造とＲＣ造を併用するものの内</t>
  </si>
  <si>
    <t>業務価格（Ａ）</t>
    <rPh sb="0" eb="2">
      <t>ギョウム</t>
    </rPh>
    <rPh sb="2" eb="4">
      <t>カカク</t>
    </rPh>
    <phoneticPr fontId="4"/>
  </si>
  <si>
    <t>km/h</t>
  </si>
  <si>
    <t>第　１　類</t>
    <rPh sb="0" eb="1">
      <t>ダイ</t>
    </rPh>
    <rPh sb="4" eb="5">
      <t>ルイ</t>
    </rPh>
    <phoneticPr fontId="9"/>
  </si>
  <si>
    <t>　③第10第2号</t>
  </si>
  <si>
    <t>２．施工状況（下地，下塗～上塗）</t>
    <rPh sb="2" eb="4">
      <t>セコウ</t>
    </rPh>
    <rPh sb="4" eb="6">
      <t>ジョウキョウ</t>
    </rPh>
    <rPh sb="7" eb="9">
      <t>シタジ</t>
    </rPh>
    <rPh sb="10" eb="11">
      <t>シタ</t>
    </rPh>
    <rPh sb="11" eb="12">
      <t>ヌ</t>
    </rPh>
    <rPh sb="13" eb="15">
      <t>ウワヌ</t>
    </rPh>
    <phoneticPr fontId="9"/>
  </si>
  <si>
    <t>施工状況（仕上り状況，養生状態等）</t>
    <rPh sb="0" eb="2">
      <t>セコウ</t>
    </rPh>
    <rPh sb="2" eb="4">
      <t>ジョウキョウ</t>
    </rPh>
    <rPh sb="5" eb="7">
      <t>シアガ</t>
    </rPh>
    <rPh sb="8" eb="10">
      <t>ジョウキョウ</t>
    </rPh>
    <rPh sb="11" eb="13">
      <t>ヨウジョウ</t>
    </rPh>
    <rPh sb="13" eb="15">
      <t>ジョウタイ</t>
    </rPh>
    <rPh sb="15" eb="16">
      <t>トウ</t>
    </rPh>
    <phoneticPr fontId="9"/>
  </si>
  <si>
    <t>契約工程表</t>
    <rPh sb="0" eb="2">
      <t>ケイヤク</t>
    </rPh>
    <rPh sb="2" eb="4">
      <t>コウテイ</t>
    </rPh>
    <rPh sb="4" eb="5">
      <t>ヒョウ</t>
    </rPh>
    <phoneticPr fontId="9"/>
  </si>
  <si>
    <t>２．公害の予知及び発生した場合</t>
    <rPh sb="2" eb="4">
      <t>コウガイ</t>
    </rPh>
    <rPh sb="5" eb="7">
      <t>ヨチ</t>
    </rPh>
    <rPh sb="7" eb="8">
      <t>オヨ</t>
    </rPh>
    <rPh sb="9" eb="11">
      <t>ハッセイ</t>
    </rPh>
    <rPh sb="13" eb="15">
      <t>バアイ</t>
    </rPh>
    <phoneticPr fontId="9"/>
  </si>
  <si>
    <t>B 枚数</t>
    <rPh sb="2" eb="4">
      <t>マイスウ</t>
    </rPh>
    <phoneticPr fontId="9"/>
  </si>
  <si>
    <t>規格証明資料，カタログ，表示マーク，見本等</t>
    <rPh sb="0" eb="2">
      <t>キカク</t>
    </rPh>
    <rPh sb="2" eb="4">
      <t>ショウメイ</t>
    </rPh>
    <rPh sb="4" eb="6">
      <t>シリョウ</t>
    </rPh>
    <rPh sb="12" eb="14">
      <t>ヒョウジ</t>
    </rPh>
    <rPh sb="18" eb="20">
      <t>ミホン</t>
    </rPh>
    <rPh sb="20" eb="21">
      <t>トウ</t>
    </rPh>
    <phoneticPr fontId="9"/>
  </si>
  <si>
    <t>原寸図は必要に応じて作成</t>
    <rPh sb="0" eb="2">
      <t>ゲンスン</t>
    </rPh>
    <rPh sb="2" eb="3">
      <t>ズ</t>
    </rPh>
    <rPh sb="4" eb="6">
      <t>ヒツヨウ</t>
    </rPh>
    <rPh sb="7" eb="8">
      <t>オウ</t>
    </rPh>
    <rPh sb="10" eb="12">
      <t>サクセイ</t>
    </rPh>
    <phoneticPr fontId="9"/>
  </si>
  <si>
    <t>（Ｂ）</t>
  </si>
  <si>
    <t>２．単線結線図，展開接続図等の具備</t>
    <rPh sb="2" eb="4">
      <t>タンセン</t>
    </rPh>
    <rPh sb="4" eb="6">
      <t>ケッセン</t>
    </rPh>
    <rPh sb="6" eb="7">
      <t>ズ</t>
    </rPh>
    <rPh sb="8" eb="10">
      <t>テンカイ</t>
    </rPh>
    <rPh sb="10" eb="12">
      <t>セツゾク</t>
    </rPh>
    <rPh sb="12" eb="13">
      <t>ズ</t>
    </rPh>
    <rPh sb="13" eb="14">
      <t>トウ</t>
    </rPh>
    <rPh sb="15" eb="17">
      <t>グビ</t>
    </rPh>
    <phoneticPr fontId="9"/>
  </si>
  <si>
    <t>１．引火性材料の保管状況</t>
    <rPh sb="2" eb="5">
      <t>インカセイ</t>
    </rPh>
    <rPh sb="5" eb="7">
      <t>ザイリョウ</t>
    </rPh>
    <rPh sb="8" eb="10">
      <t>ホカン</t>
    </rPh>
    <rPh sb="10" eb="12">
      <t>ジョウキョウ</t>
    </rPh>
    <phoneticPr fontId="9"/>
  </si>
  <si>
    <t>３．施工状況（混合温度，気温，敷均し，締固め等）</t>
    <rPh sb="2" eb="4">
      <t>セコウ</t>
    </rPh>
    <rPh sb="4" eb="6">
      <t>ジョウキョウ</t>
    </rPh>
    <rPh sb="7" eb="9">
      <t>コンゴウ</t>
    </rPh>
    <rPh sb="9" eb="11">
      <t>オンド</t>
    </rPh>
    <rPh sb="12" eb="14">
      <t>キオン</t>
    </rPh>
    <rPh sb="15" eb="16">
      <t>シ</t>
    </rPh>
    <rPh sb="16" eb="17">
      <t>ナラ</t>
    </rPh>
    <rPh sb="19" eb="20">
      <t>シメ</t>
    </rPh>
    <rPh sb="20" eb="21">
      <t>カタ</t>
    </rPh>
    <rPh sb="22" eb="23">
      <t>トウ</t>
    </rPh>
    <phoneticPr fontId="9"/>
  </si>
  <si>
    <t>関連工事</t>
    <rPh sb="0" eb="2">
      <t>カンレン</t>
    </rPh>
    <rPh sb="2" eb="4">
      <t>コウジ</t>
    </rPh>
    <phoneticPr fontId="9"/>
  </si>
  <si>
    <t>定例会議（回）</t>
    <rPh sb="0" eb="2">
      <t>テイレイ</t>
    </rPh>
    <rPh sb="2" eb="4">
      <t>カイギ</t>
    </rPh>
    <rPh sb="5" eb="6">
      <t>カイ</t>
    </rPh>
    <phoneticPr fontId="4"/>
  </si>
  <si>
    <t>（ⅱ）実施設計の為の基本事項の確定</t>
    <rPh sb="3" eb="5">
      <t>ジッシ</t>
    </rPh>
    <rPh sb="5" eb="7">
      <t>セッケイ</t>
    </rPh>
    <rPh sb="8" eb="9">
      <t>タメ</t>
    </rPh>
    <rPh sb="10" eb="12">
      <t>キホン</t>
    </rPh>
    <rPh sb="12" eb="14">
      <t>ジコウ</t>
    </rPh>
    <rPh sb="15" eb="17">
      <t>カクテイ</t>
    </rPh>
    <phoneticPr fontId="9"/>
  </si>
  <si>
    <t>改修工事費（千円）</t>
  </si>
  <si>
    <t>→2階以上の部分について、S55告示1791号第1に定める構造計算を行っていないもの</t>
  </si>
  <si>
    <t>工　事　場　所</t>
  </si>
  <si>
    <t>１．工法，施工機械等</t>
    <rPh sb="2" eb="4">
      <t>コウホウ</t>
    </rPh>
    <rPh sb="5" eb="7">
      <t>セコウ</t>
    </rPh>
    <rPh sb="7" eb="9">
      <t>キカイ</t>
    </rPh>
    <rPh sb="9" eb="10">
      <t>トウ</t>
    </rPh>
    <phoneticPr fontId="9"/>
  </si>
  <si>
    <t>２．施工状況（配管，機器の取付等）</t>
    <rPh sb="2" eb="4">
      <t>セコウ</t>
    </rPh>
    <rPh sb="4" eb="6">
      <t>ジョウキョウ</t>
    </rPh>
    <rPh sb="7" eb="9">
      <t>ハイカン</t>
    </rPh>
    <rPh sb="10" eb="12">
      <t>キキ</t>
    </rPh>
    <rPh sb="13" eb="15">
      <t>トリツケ</t>
    </rPh>
    <rPh sb="15" eb="16">
      <t>トウ</t>
    </rPh>
    <phoneticPr fontId="9"/>
  </si>
  <si>
    <t>→地階を除く階数が3で、スパン6ｍ超のもの</t>
  </si>
  <si>
    <t>施工状況（布設，接続等）</t>
    <rPh sb="0" eb="2">
      <t>セコウ</t>
    </rPh>
    <rPh sb="2" eb="4">
      <t>ジョウキョウ</t>
    </rPh>
    <rPh sb="5" eb="7">
      <t>フセツ</t>
    </rPh>
    <rPh sb="8" eb="11">
      <t>セツゾクトウ</t>
    </rPh>
    <phoneticPr fontId="9"/>
  </si>
  <si>
    <t>必要に応じ検査，疑義が生じた場合は協議</t>
    <rPh sb="0" eb="2">
      <t>ヒツヨウ</t>
    </rPh>
    <rPh sb="3" eb="4">
      <t>オウ</t>
    </rPh>
    <rPh sb="5" eb="7">
      <t>ケンサ</t>
    </rPh>
    <rPh sb="8" eb="10">
      <t>ギギ</t>
    </rPh>
    <rPh sb="11" eb="12">
      <t>ショウ</t>
    </rPh>
    <rPh sb="14" eb="16">
      <t>バアイ</t>
    </rPh>
    <rPh sb="17" eb="19">
      <t>キョウギ</t>
    </rPh>
    <phoneticPr fontId="9"/>
  </si>
  <si>
    <t>溶融亜鉛メッキ工法</t>
    <rPh sb="0" eb="2">
      <t>ヨウユウ</t>
    </rPh>
    <rPh sb="2" eb="4">
      <t>アエン</t>
    </rPh>
    <rPh sb="7" eb="9">
      <t>コウホウ</t>
    </rPh>
    <phoneticPr fontId="9"/>
  </si>
  <si>
    <t>完成時の提出図書</t>
    <rPh sb="0" eb="2">
      <t>カンセイ</t>
    </rPh>
    <rPh sb="2" eb="3">
      <t>ジ</t>
    </rPh>
    <rPh sb="4" eb="6">
      <t>テイシュツ</t>
    </rPh>
    <rPh sb="6" eb="8">
      <t>トショ</t>
    </rPh>
    <phoneticPr fontId="9"/>
  </si>
  <si>
    <t>適用は規模等を考慮して判断する。</t>
    <rPh sb="0" eb="2">
      <t>テキヨウ</t>
    </rPh>
    <rPh sb="3" eb="6">
      <t>キボトウ</t>
    </rPh>
    <rPh sb="7" eb="9">
      <t>コウリョ</t>
    </rPh>
    <rPh sb="11" eb="13">
      <t>ハンダン</t>
    </rPh>
    <phoneticPr fontId="9"/>
  </si>
  <si>
    <t>品質管理値との照合</t>
    <rPh sb="0" eb="2">
      <t>ヒンシツ</t>
    </rPh>
    <rPh sb="2" eb="4">
      <t>カンリ</t>
    </rPh>
    <rPh sb="4" eb="5">
      <t>チ</t>
    </rPh>
    <rPh sb="7" eb="9">
      <t>ショウゴウ</t>
    </rPh>
    <phoneticPr fontId="9"/>
  </si>
  <si>
    <t>電気設備図（※必要枚数）</t>
    <rPh sb="0" eb="2">
      <t>デンキ</t>
    </rPh>
    <rPh sb="2" eb="5">
      <t>セツビズ</t>
    </rPh>
    <phoneticPr fontId="9"/>
  </si>
  <si>
    <t>第六号</t>
    <rPh sb="0" eb="1">
      <t>ダイ</t>
    </rPh>
    <rPh sb="1" eb="2">
      <t>６</t>
    </rPh>
    <rPh sb="2" eb="3">
      <t>ゴウ</t>
    </rPh>
    <phoneticPr fontId="4"/>
  </si>
  <si>
    <t>２．操作方法の表示</t>
    <rPh sb="2" eb="4">
      <t>ソウサ</t>
    </rPh>
    <rPh sb="4" eb="6">
      <t>ホウホウ</t>
    </rPh>
    <rPh sb="7" eb="9">
      <t>ヒョウジ</t>
    </rPh>
    <phoneticPr fontId="9"/>
  </si>
  <si>
    <t>紙図有り</t>
  </si>
  <si>
    <t>休日及び夜間の工事</t>
    <rPh sb="0" eb="2">
      <t>キュウジツ</t>
    </rPh>
    <rPh sb="2" eb="3">
      <t>オヨ</t>
    </rPh>
    <rPh sb="4" eb="6">
      <t>ヤカン</t>
    </rPh>
    <rPh sb="7" eb="9">
      <t>コウジ</t>
    </rPh>
    <phoneticPr fontId="9"/>
  </si>
  <si>
    <t>　①第13・第17</t>
  </si>
  <si>
    <t>第十一号</t>
    <rPh sb="0" eb="1">
      <t>ダイ</t>
    </rPh>
    <rPh sb="1" eb="3">
      <t>１１</t>
    </rPh>
    <rPh sb="3" eb="4">
      <t>ゴウ</t>
    </rPh>
    <phoneticPr fontId="4"/>
  </si>
  <si>
    <t>H13国交告1025号</t>
  </si>
  <si>
    <t>対象</t>
  </si>
  <si>
    <t>建具リスト</t>
    <rPh sb="0" eb="2">
      <t>タテグ</t>
    </rPh>
    <phoneticPr fontId="4"/>
  </si>
  <si>
    <t>工法別</t>
    <rPh sb="0" eb="2">
      <t>コウホウ</t>
    </rPh>
    <rPh sb="2" eb="3">
      <t>ベツ</t>
    </rPh>
    <phoneticPr fontId="9"/>
  </si>
  <si>
    <t>仕上塗材仕上げ</t>
    <rPh sb="0" eb="2">
      <t>シア</t>
    </rPh>
    <rPh sb="2" eb="3">
      <t>ト</t>
    </rPh>
    <rPh sb="3" eb="4">
      <t>ザイ</t>
    </rPh>
    <rPh sb="4" eb="6">
      <t>シア</t>
    </rPh>
    <phoneticPr fontId="9"/>
  </si>
  <si>
    <t>請負決定額（円）</t>
    <rPh sb="6" eb="7">
      <t>エン</t>
    </rPh>
    <phoneticPr fontId="4"/>
  </si>
  <si>
    <t>車庫，倉庫，立体駐車場等</t>
    <rPh sb="0" eb="2">
      <t>シャコ</t>
    </rPh>
    <rPh sb="3" eb="5">
      <t>ソウコ</t>
    </rPh>
    <rPh sb="6" eb="8">
      <t>リッタイ</t>
    </rPh>
    <rPh sb="8" eb="11">
      <t>チュウシャジョウ</t>
    </rPh>
    <rPh sb="11" eb="12">
      <t>トウ</t>
    </rPh>
    <phoneticPr fontId="4"/>
  </si>
  <si>
    <t>１．材料及び製品</t>
    <rPh sb="2" eb="4">
      <t>ザイリョウ</t>
    </rPh>
    <rPh sb="4" eb="5">
      <t>オヨ</t>
    </rPh>
    <rPh sb="6" eb="8">
      <t>セイヒン</t>
    </rPh>
    <phoneticPr fontId="9"/>
  </si>
  <si>
    <t xml:space="preserve"> 5庁舎トイレ全面改修工事　設計監理業務委託　（鹿嶋消防署）</t>
    <rPh sb="2" eb="4">
      <t>チョウシャ</t>
    </rPh>
    <rPh sb="7" eb="9">
      <t>ゼンメン</t>
    </rPh>
    <rPh sb="9" eb="11">
      <t>カイシュウ</t>
    </rPh>
    <rPh sb="11" eb="13">
      <t>コウジ</t>
    </rPh>
    <rPh sb="14" eb="16">
      <t>セッケイ</t>
    </rPh>
    <rPh sb="16" eb="18">
      <t>カンリ</t>
    </rPh>
    <rPh sb="18" eb="20">
      <t>ギョウム</t>
    </rPh>
    <rPh sb="20" eb="22">
      <t>イタク</t>
    </rPh>
    <rPh sb="24" eb="26">
      <t>カシマ</t>
    </rPh>
    <rPh sb="26" eb="29">
      <t>ショウボウショ</t>
    </rPh>
    <phoneticPr fontId="4"/>
  </si>
  <si>
    <t>機材の保管</t>
    <rPh sb="0" eb="2">
      <t>キザイ</t>
    </rPh>
    <rPh sb="3" eb="5">
      <t>ホカン</t>
    </rPh>
    <phoneticPr fontId="9"/>
  </si>
  <si>
    <t>H17国交告566号</t>
  </si>
  <si>
    <t>備考</t>
    <rPh sb="0" eb="2">
      <t>ビコウ</t>
    </rPh>
    <phoneticPr fontId="9"/>
  </si>
  <si>
    <t>H15国交告463号</t>
  </si>
  <si>
    <t>数  量</t>
  </si>
  <si>
    <t>排水工事</t>
    <rPh sb="0" eb="2">
      <t>ハイスイ</t>
    </rPh>
    <rPh sb="2" eb="4">
      <t>コウジ</t>
    </rPh>
    <phoneticPr fontId="9"/>
  </si>
  <si>
    <t>建築確認手数料(円)（※中間検査の適用　延べ面積500㎡以上，又は地上の階数が３以上）</t>
    <rPh sb="0" eb="2">
      <t>ケンチク</t>
    </rPh>
    <rPh sb="2" eb="4">
      <t>カクニン</t>
    </rPh>
    <rPh sb="4" eb="7">
      <t>テスウリョウ</t>
    </rPh>
    <rPh sb="8" eb="9">
      <t>エン</t>
    </rPh>
    <phoneticPr fontId="4"/>
  </si>
  <si>
    <t>－</t>
  </si>
  <si>
    <t>　現場定例会</t>
    <rPh sb="1" eb="3">
      <t>ゲンバ</t>
    </rPh>
    <rPh sb="3" eb="6">
      <t>テイレイカイ</t>
    </rPh>
    <phoneticPr fontId="4"/>
  </si>
  <si>
    <t>１．装置の性能を証明する資料</t>
    <rPh sb="2" eb="4">
      <t>ソウチ</t>
    </rPh>
    <rPh sb="5" eb="7">
      <t>セイノウ</t>
    </rPh>
    <rPh sb="8" eb="10">
      <t>ショウメイ</t>
    </rPh>
    <rPh sb="12" eb="14">
      <t>シリョウ</t>
    </rPh>
    <phoneticPr fontId="9"/>
  </si>
  <si>
    <t>構造適合判定料（円）</t>
    <rPh sb="6" eb="7">
      <t>リョウ</t>
    </rPh>
    <rPh sb="8" eb="9">
      <t>エン</t>
    </rPh>
    <phoneticPr fontId="4"/>
  </si>
  <si>
    <t>令第81条第2項第1号イ</t>
  </si>
  <si>
    <t>（６）実施設計内容建築主への説明</t>
    <rPh sb="3" eb="5">
      <t>ジッシ</t>
    </rPh>
    <rPh sb="5" eb="7">
      <t>セッケイ</t>
    </rPh>
    <rPh sb="7" eb="9">
      <t>ナイヨウ</t>
    </rPh>
    <rPh sb="9" eb="11">
      <t>ケンチク</t>
    </rPh>
    <rPh sb="11" eb="12">
      <t>ヌシ</t>
    </rPh>
    <rPh sb="14" eb="16">
      <t>セツメイ</t>
    </rPh>
    <phoneticPr fontId="9"/>
  </si>
  <si>
    <t>第九号第１類</t>
    <rPh sb="0" eb="1">
      <t>ダイ</t>
    </rPh>
    <rPh sb="1" eb="2">
      <t>９</t>
    </rPh>
    <rPh sb="2" eb="3">
      <t>ゴウ</t>
    </rPh>
    <phoneticPr fontId="4"/>
  </si>
  <si>
    <t>起工時の請負に付する額（円）</t>
    <rPh sb="12" eb="13">
      <t>エン</t>
    </rPh>
    <phoneticPr fontId="4"/>
  </si>
  <si>
    <t>鹿嶋市</t>
    <rPh sb="0" eb="3">
      <t>カシマシ</t>
    </rPh>
    <phoneticPr fontId="21"/>
  </si>
  <si>
    <t>処理方法についての指示</t>
    <rPh sb="0" eb="2">
      <t>ショリ</t>
    </rPh>
    <rPh sb="2" eb="4">
      <t>ホウホウ</t>
    </rPh>
    <rPh sb="9" eb="11">
      <t>シジ</t>
    </rPh>
    <phoneticPr fontId="9"/>
  </si>
  <si>
    <t>２．木材の樹種，形状，等級など</t>
    <rPh sb="2" eb="4">
      <t>モクザイ</t>
    </rPh>
    <rPh sb="5" eb="7">
      <t>ジュシュ</t>
    </rPh>
    <rPh sb="8" eb="10">
      <t>ケイジョウ</t>
    </rPh>
    <rPh sb="11" eb="13">
      <t>トウキュウ</t>
    </rPh>
    <phoneticPr fontId="9"/>
  </si>
  <si>
    <t>２．施工状況（取付状況，伸縮調整継手等）</t>
    <rPh sb="2" eb="4">
      <t>セコウ</t>
    </rPh>
    <rPh sb="4" eb="6">
      <t>ジョウキョウ</t>
    </rPh>
    <rPh sb="7" eb="9">
      <t>トリツケ</t>
    </rPh>
    <rPh sb="9" eb="11">
      <t>ジョウキョウ</t>
    </rPh>
    <rPh sb="12" eb="14">
      <t>シンシュク</t>
    </rPh>
    <rPh sb="14" eb="16">
      <t>チョウセイ</t>
    </rPh>
    <rPh sb="16" eb="17">
      <t>ツギ</t>
    </rPh>
    <rPh sb="17" eb="18">
      <t>テ</t>
    </rPh>
    <rPh sb="18" eb="19">
      <t>トウ</t>
    </rPh>
    <phoneticPr fontId="9"/>
  </si>
  <si>
    <t>２．スクリーン据付け位置</t>
    <rPh sb="7" eb="9">
      <t>スエツケ</t>
    </rPh>
    <rPh sb="10" eb="12">
      <t>イチ</t>
    </rPh>
    <phoneticPr fontId="9"/>
  </si>
  <si>
    <t>溶接，ろう付けその他</t>
    <rPh sb="0" eb="2">
      <t>ヨウセツ</t>
    </rPh>
    <rPh sb="5" eb="6">
      <t>ツ</t>
    </rPh>
    <rPh sb="9" eb="10">
      <t>タ</t>
    </rPh>
    <phoneticPr fontId="9"/>
  </si>
  <si>
    <t>委　託　業　務　名</t>
  </si>
  <si>
    <t>種　　　目</t>
  </si>
  <si>
    <t>標準</t>
    <rPh sb="0" eb="2">
      <t>ヒョウジュン</t>
    </rPh>
    <phoneticPr fontId="4"/>
  </si>
  <si>
    <t>県単p161</t>
    <rPh sb="0" eb="1">
      <t>ケン</t>
    </rPh>
    <rPh sb="1" eb="2">
      <t>タン</t>
    </rPh>
    <phoneticPr fontId="23"/>
  </si>
  <si>
    <t>その他</t>
    <rPh sb="2" eb="3">
      <t>タ</t>
    </rPh>
    <phoneticPr fontId="9"/>
  </si>
  <si>
    <t>２．承認図，製作図</t>
    <rPh sb="2" eb="4">
      <t>ショウニン</t>
    </rPh>
    <rPh sb="4" eb="5">
      <t>ズ</t>
    </rPh>
    <rPh sb="6" eb="8">
      <t>セイサク</t>
    </rPh>
    <rPh sb="8" eb="9">
      <t>ズ</t>
    </rPh>
    <phoneticPr fontId="9"/>
  </si>
  <si>
    <t>種別ごとの検査</t>
    <rPh sb="0" eb="2">
      <t>シュベツ</t>
    </rPh>
    <rPh sb="5" eb="7">
      <t>ケンサ</t>
    </rPh>
    <phoneticPr fontId="9"/>
  </si>
  <si>
    <t>工事開始日以後３０日以内</t>
    <rPh sb="0" eb="2">
      <t>コウジ</t>
    </rPh>
    <rPh sb="2" eb="5">
      <t>カイシビ</t>
    </rPh>
    <rPh sb="5" eb="7">
      <t>イゴ</t>
    </rPh>
    <rPh sb="9" eb="10">
      <t>ニチ</t>
    </rPh>
    <rPh sb="10" eb="12">
      <t>イナイ</t>
    </rPh>
    <phoneticPr fontId="9"/>
  </si>
  <si>
    <t>　1回／月× 4ヶ月</t>
    <rPh sb="2" eb="3">
      <t>カイ</t>
    </rPh>
    <rPh sb="4" eb="5">
      <t>ツキ</t>
    </rPh>
    <rPh sb="8" eb="10">
      <t>カゲツ</t>
    </rPh>
    <phoneticPr fontId="4"/>
  </si>
  <si>
    <t>１．承認図，製作図</t>
    <rPh sb="2" eb="4">
      <t>ショウニン</t>
    </rPh>
    <rPh sb="4" eb="5">
      <t>ズ</t>
    </rPh>
    <rPh sb="6" eb="8">
      <t>セイサク</t>
    </rPh>
    <rPh sb="8" eb="9">
      <t>ズ</t>
    </rPh>
    <phoneticPr fontId="9"/>
  </si>
  <si>
    <t>軽量シャッター</t>
    <rPh sb="0" eb="2">
      <t>ケイリョウ</t>
    </rPh>
    <phoneticPr fontId="9"/>
  </si>
  <si>
    <t>第四号第２類</t>
    <rPh sb="0" eb="1">
      <t>ダイ</t>
    </rPh>
    <rPh sb="1" eb="2">
      <t>４</t>
    </rPh>
    <rPh sb="2" eb="3">
      <t>ゴウ</t>
    </rPh>
    <phoneticPr fontId="4"/>
  </si>
  <si>
    <t>各種塗料塗り</t>
    <rPh sb="0" eb="2">
      <t>カクシュ</t>
    </rPh>
    <rPh sb="2" eb="4">
      <t>トリョウ</t>
    </rPh>
    <rPh sb="4" eb="5">
      <t>ヌ</t>
    </rPh>
    <phoneticPr fontId="9"/>
  </si>
  <si>
    <t>単　価</t>
  </si>
  <si>
    <t>３．防火区画貫通の耐火処理</t>
    <rPh sb="2" eb="4">
      <t>ボウカ</t>
    </rPh>
    <rPh sb="4" eb="6">
      <t>クカク</t>
    </rPh>
    <rPh sb="6" eb="8">
      <t>カンツウ</t>
    </rPh>
    <rPh sb="9" eb="11">
      <t>タイカ</t>
    </rPh>
    <rPh sb="11" eb="13">
      <t>ショリ</t>
    </rPh>
    <phoneticPr fontId="9"/>
  </si>
  <si>
    <t>一業務あたり</t>
    <rPh sb="0" eb="1">
      <t>イチ</t>
    </rPh>
    <rPh sb="1" eb="3">
      <t>ギョウム</t>
    </rPh>
    <phoneticPr fontId="23"/>
  </si>
  <si>
    <t>→高さ13ｍ超のもの</t>
  </si>
  <si>
    <t>工事カルテ受領書の写し</t>
    <rPh sb="0" eb="2">
      <t>コウジ</t>
    </rPh>
    <rPh sb="5" eb="8">
      <t>ジュリョウショ</t>
    </rPh>
    <rPh sb="9" eb="10">
      <t>ウツ</t>
    </rPh>
    <phoneticPr fontId="9"/>
  </si>
  <si>
    <t>第四号</t>
    <rPh sb="0" eb="1">
      <t>ダイ</t>
    </rPh>
    <rPh sb="1" eb="2">
      <t>４</t>
    </rPh>
    <rPh sb="2" eb="3">
      <t>ゴウ</t>
    </rPh>
    <phoneticPr fontId="4"/>
  </si>
  <si>
    <t>避雷設備</t>
    <rPh sb="0" eb="2">
      <t>ヒライ</t>
    </rPh>
    <rPh sb="2" eb="4">
      <t>セツビ</t>
    </rPh>
    <phoneticPr fontId="9"/>
  </si>
  <si>
    <t>４．事前調査</t>
    <rPh sb="2" eb="4">
      <t>ジゼン</t>
    </rPh>
    <rPh sb="4" eb="6">
      <t>チョウサ</t>
    </rPh>
    <phoneticPr fontId="9"/>
  </si>
  <si>
    <t>人数</t>
    <rPh sb="0" eb="2">
      <t>ニンズウ</t>
    </rPh>
    <phoneticPr fontId="4"/>
  </si>
  <si>
    <t>給排水設備図（既存・改修）</t>
    <rPh sb="0" eb="3">
      <t>キュウハイスイ</t>
    </rPh>
    <rPh sb="3" eb="6">
      <t>セツビズ</t>
    </rPh>
    <rPh sb="7" eb="9">
      <t>キゾン</t>
    </rPh>
    <rPh sb="10" eb="12">
      <t>カイシュウ</t>
    </rPh>
    <phoneticPr fontId="4"/>
  </si>
  <si>
    <t>３．施工状況（取付状況，養生など）</t>
    <rPh sb="2" eb="4">
      <t>セコウ</t>
    </rPh>
    <rPh sb="4" eb="6">
      <t>ジョウキョウ</t>
    </rPh>
    <rPh sb="7" eb="9">
      <t>トリツケ</t>
    </rPh>
    <rPh sb="9" eb="11">
      <t>ジョウキョウ</t>
    </rPh>
    <rPh sb="12" eb="14">
      <t>ヨウジョウ</t>
    </rPh>
    <phoneticPr fontId="9"/>
  </si>
  <si>
    <t>建具表</t>
    <rPh sb="0" eb="2">
      <t>タテグ</t>
    </rPh>
    <rPh sb="2" eb="3">
      <t>ヒョウ</t>
    </rPh>
    <phoneticPr fontId="4"/>
  </si>
  <si>
    <t>②令第81条第2項第1号ロ</t>
  </si>
  <si>
    <t>１．保温材料</t>
    <rPh sb="2" eb="4">
      <t>ホオン</t>
    </rPh>
    <rPh sb="4" eb="6">
      <t>ザイリョウ</t>
    </rPh>
    <phoneticPr fontId="9"/>
  </si>
  <si>
    <t>ビニル床シート，ビニル床タイル及びゴム床タイル張り</t>
    <rPh sb="3" eb="4">
      <t>ユカ</t>
    </rPh>
    <rPh sb="11" eb="12">
      <t>ユカ</t>
    </rPh>
    <rPh sb="15" eb="16">
      <t>オヨ</t>
    </rPh>
    <rPh sb="19" eb="20">
      <t>ユカ</t>
    </rPh>
    <rPh sb="23" eb="24">
      <t>ハ</t>
    </rPh>
    <phoneticPr fontId="9"/>
  </si>
  <si>
    <t>設備</t>
    <rPh sb="0" eb="2">
      <t>セツビ</t>
    </rPh>
    <phoneticPr fontId="9"/>
  </si>
  <si>
    <t>関係法令等との照合，安全性</t>
    <rPh sb="0" eb="2">
      <t>カンケイ</t>
    </rPh>
    <rPh sb="2" eb="5">
      <t>ホウレイトウ</t>
    </rPh>
    <rPh sb="7" eb="9">
      <t>ショウゴウ</t>
    </rPh>
    <rPh sb="10" eb="13">
      <t>アンゼンセイ</t>
    </rPh>
    <phoneticPr fontId="9"/>
  </si>
  <si>
    <t>随時検査</t>
    <rPh sb="0" eb="2">
      <t>ズイジ</t>
    </rPh>
    <rPh sb="2" eb="4">
      <t>ケンサ</t>
    </rPh>
    <phoneticPr fontId="9"/>
  </si>
  <si>
    <t>木製建具図</t>
    <rPh sb="0" eb="2">
      <t>モクセイ</t>
    </rPh>
    <rPh sb="2" eb="4">
      <t>タテグ</t>
    </rPh>
    <rPh sb="4" eb="5">
      <t>ズ</t>
    </rPh>
    <phoneticPr fontId="4"/>
  </si>
  <si>
    <t>【機械】</t>
    <rPh sb="1" eb="3">
      <t>キカイ</t>
    </rPh>
    <phoneticPr fontId="4"/>
  </si>
  <si>
    <t>各階平面図（既存）</t>
    <rPh sb="0" eb="2">
      <t>カクカイ</t>
    </rPh>
    <rPh sb="2" eb="5">
      <t>ヘイメンズ</t>
    </rPh>
    <rPh sb="6" eb="8">
      <t>キゾン</t>
    </rPh>
    <phoneticPr fontId="9"/>
  </si>
  <si>
    <t>■地階を除く階数が4以上のもの</t>
  </si>
  <si>
    <t>２．品質及び性能証明書</t>
  </si>
  <si>
    <t>追加業務</t>
    <rPh sb="0" eb="2">
      <t>ツイカ</t>
    </rPh>
    <rPh sb="2" eb="4">
      <t>ギョウム</t>
    </rPh>
    <phoneticPr fontId="4"/>
  </si>
  <si>
    <t>→法第6条第1項第2号及び第3号に該当する建築物で①に該当しないもの</t>
  </si>
  <si>
    <t>第六号第２類</t>
    <rPh sb="0" eb="1">
      <t>ダイ</t>
    </rPh>
    <rPh sb="1" eb="2">
      <t>６</t>
    </rPh>
    <rPh sb="2" eb="3">
      <t>ゴウ</t>
    </rPh>
    <phoneticPr fontId="4"/>
  </si>
  <si>
    <t>基本・実施設計</t>
    <rPh sb="0" eb="2">
      <t>キホン</t>
    </rPh>
    <rPh sb="3" eb="5">
      <t>ジッシ</t>
    </rPh>
    <rPh sb="5" eb="7">
      <t>セッケイ</t>
    </rPh>
    <phoneticPr fontId="9"/>
  </si>
  <si>
    <t>規格等の証明資料，カタログ，表示マーク，見本等</t>
    <rPh sb="0" eb="2">
      <t>キカク</t>
    </rPh>
    <rPh sb="2" eb="3">
      <t>トウ</t>
    </rPh>
    <rPh sb="4" eb="6">
      <t>ショウメイ</t>
    </rPh>
    <rPh sb="6" eb="8">
      <t>シリョウ</t>
    </rPh>
    <rPh sb="14" eb="16">
      <t>ヒョウジ</t>
    </rPh>
    <rPh sb="20" eb="22">
      <t>ミホン</t>
    </rPh>
    <rPh sb="22" eb="23">
      <t>トウ</t>
    </rPh>
    <phoneticPr fontId="9"/>
  </si>
  <si>
    <t>③令第82条各号　等</t>
  </si>
  <si>
    <t>Ｓ造</t>
  </si>
  <si>
    <t>1,000㎡を超え2,000㎡以下</t>
    <rPh sb="7" eb="8">
      <t>コ</t>
    </rPh>
    <rPh sb="15" eb="17">
      <t>イカ</t>
    </rPh>
    <phoneticPr fontId="4"/>
  </si>
  <si>
    <t>１．製作図，加工図</t>
    <rPh sb="2" eb="4">
      <t>セイサク</t>
    </rPh>
    <rPh sb="4" eb="5">
      <t>ズ</t>
    </rPh>
    <rPh sb="6" eb="8">
      <t>カコウ</t>
    </rPh>
    <rPh sb="8" eb="9">
      <t>ズ</t>
    </rPh>
    <phoneticPr fontId="9"/>
  </si>
  <si>
    <t>　　　第13・第14・第16・第17</t>
  </si>
  <si>
    <t>③令第82条の6第2号ロ</t>
  </si>
  <si>
    <t>２．製作</t>
    <rPh sb="2" eb="4">
      <t>セイサク</t>
    </rPh>
    <phoneticPr fontId="9"/>
  </si>
  <si>
    <t>詳細図</t>
    <rPh sb="0" eb="2">
      <t>ショウサイ</t>
    </rPh>
    <rPh sb="2" eb="3">
      <t>ズ</t>
    </rPh>
    <phoneticPr fontId="9"/>
  </si>
  <si>
    <t>第六号第１類</t>
    <rPh sb="0" eb="1">
      <t>ダイ</t>
    </rPh>
    <rPh sb="1" eb="2">
      <t>６</t>
    </rPh>
    <rPh sb="2" eb="3">
      <t>ゴウ</t>
    </rPh>
    <phoneticPr fontId="4"/>
  </si>
  <si>
    <t>ALCパネル，押出成形セメント板</t>
    <rPh sb="7" eb="9">
      <t>オシダ</t>
    </rPh>
    <rPh sb="9" eb="11">
      <t>セイケイ</t>
    </rPh>
    <rPh sb="15" eb="16">
      <t>バン</t>
    </rPh>
    <phoneticPr fontId="9"/>
  </si>
  <si>
    <t>５．機材の色等，材料見本</t>
    <rPh sb="2" eb="4">
      <t>キザイ</t>
    </rPh>
    <rPh sb="5" eb="6">
      <t>イロ</t>
    </rPh>
    <rPh sb="6" eb="7">
      <t>トウ</t>
    </rPh>
    <rPh sb="8" eb="10">
      <t>ザイリョウ</t>
    </rPh>
    <rPh sb="10" eb="12">
      <t>ミホン</t>
    </rPh>
    <phoneticPr fontId="9"/>
  </si>
  <si>
    <t>鉄骨製作工場における品質管理記録</t>
    <rPh sb="0" eb="2">
      <t>テッコツ</t>
    </rPh>
    <rPh sb="2" eb="6">
      <t>セイサクコウジョウ</t>
    </rPh>
    <rPh sb="10" eb="12">
      <t>ヒンシツ</t>
    </rPh>
    <rPh sb="12" eb="14">
      <t>カンリ</t>
    </rPh>
    <rPh sb="14" eb="16">
      <t>キロク</t>
    </rPh>
    <phoneticPr fontId="9"/>
  </si>
  <si>
    <t>解体工事</t>
    <rPh sb="0" eb="2">
      <t>カイタイ</t>
    </rPh>
    <rPh sb="2" eb="4">
      <t>コウジ</t>
    </rPh>
    <phoneticPr fontId="9"/>
  </si>
  <si>
    <t>木製建具</t>
    <rPh sb="0" eb="2">
      <t>モクセイ</t>
    </rPh>
    <rPh sb="2" eb="4">
      <t>タテグ</t>
    </rPh>
    <phoneticPr fontId="9"/>
  </si>
  <si>
    <t>基本設計</t>
    <rPh sb="0" eb="2">
      <t>キホン</t>
    </rPh>
    <rPh sb="2" eb="4">
      <t>セッケイ</t>
    </rPh>
    <phoneticPr fontId="4"/>
  </si>
  <si>
    <t>(*1) 天井・壁・床のいずれか１種類の改修を想定したもの</t>
  </si>
  <si>
    <t>床上配線</t>
    <rPh sb="0" eb="2">
      <t>ユカウエ</t>
    </rPh>
    <rPh sb="2" eb="4">
      <t>ハイセン</t>
    </rPh>
    <phoneticPr fontId="9"/>
  </si>
  <si>
    <t>事務所</t>
    <rPh sb="0" eb="2">
      <t>ジム</t>
    </rPh>
    <rPh sb="2" eb="3">
      <t>ショ</t>
    </rPh>
    <phoneticPr fontId="4"/>
  </si>
  <si>
    <t>２．製作精度</t>
    <rPh sb="2" eb="4">
      <t>セイサク</t>
    </rPh>
    <rPh sb="4" eb="6">
      <t>セイド</t>
    </rPh>
    <phoneticPr fontId="9"/>
  </si>
  <si>
    <t>請負者の責任にて行うことが困難な場合は指示</t>
    <rPh sb="0" eb="2">
      <t>ウケオイ</t>
    </rPh>
    <rPh sb="2" eb="3">
      <t>シャ</t>
    </rPh>
    <rPh sb="4" eb="6">
      <t>セキニン</t>
    </rPh>
    <rPh sb="8" eb="9">
      <t>オコナ</t>
    </rPh>
    <rPh sb="13" eb="15">
      <t>コンナン</t>
    </rPh>
    <rPh sb="16" eb="18">
      <t>バアイ</t>
    </rPh>
    <rPh sb="19" eb="21">
      <t>シジ</t>
    </rPh>
    <phoneticPr fontId="9"/>
  </si>
  <si>
    <t>合成高分子ルーフィングシート防水</t>
    <rPh sb="0" eb="2">
      <t>ゴウセイ</t>
    </rPh>
    <rPh sb="2" eb="5">
      <t>コウブンシ</t>
    </rPh>
    <rPh sb="14" eb="16">
      <t>ボウスイ</t>
    </rPh>
    <phoneticPr fontId="9"/>
  </si>
  <si>
    <t>器具表</t>
    <rPh sb="0" eb="2">
      <t>キグ</t>
    </rPh>
    <rPh sb="2" eb="3">
      <t>ヒョウ</t>
    </rPh>
    <phoneticPr fontId="4"/>
  </si>
  <si>
    <t>施工状況（下葺，加工，仕上りの状態等）</t>
    <rPh sb="0" eb="2">
      <t>セコウ</t>
    </rPh>
    <rPh sb="2" eb="4">
      <t>ジョウキョウ</t>
    </rPh>
    <rPh sb="5" eb="6">
      <t>シタ</t>
    </rPh>
    <rPh sb="6" eb="7">
      <t>フ</t>
    </rPh>
    <rPh sb="8" eb="10">
      <t>カコウ</t>
    </rPh>
    <rPh sb="11" eb="13">
      <t>シアガ</t>
    </rPh>
    <rPh sb="15" eb="17">
      <t>ジョウタイ</t>
    </rPh>
    <rPh sb="17" eb="18">
      <t>トウ</t>
    </rPh>
    <phoneticPr fontId="9"/>
  </si>
  <si>
    <t>１．建具金物材料</t>
    <rPh sb="2" eb="4">
      <t>タテグ</t>
    </rPh>
    <rPh sb="4" eb="6">
      <t>カナモノ</t>
    </rPh>
    <rPh sb="6" eb="8">
      <t>ザイリョウ</t>
    </rPh>
    <phoneticPr fontId="9"/>
  </si>
  <si>
    <t>・積算数量算出書の作成</t>
    <rPh sb="1" eb="3">
      <t>セキサン</t>
    </rPh>
    <rPh sb="3" eb="5">
      <t>スウリョウ</t>
    </rPh>
    <rPh sb="5" eb="7">
      <t>サンシュツ</t>
    </rPh>
    <rPh sb="7" eb="8">
      <t>ショ</t>
    </rPh>
    <rPh sb="9" eb="11">
      <t>サクセイ</t>
    </rPh>
    <phoneticPr fontId="4"/>
  </si>
  <si>
    <t>１．使用材料及び工法等</t>
    <rPh sb="2" eb="4">
      <t>シヨウ</t>
    </rPh>
    <rPh sb="4" eb="6">
      <t>ザイリョウ</t>
    </rPh>
    <rPh sb="6" eb="7">
      <t>オヨ</t>
    </rPh>
    <rPh sb="8" eb="10">
      <t>コウホウ</t>
    </rPh>
    <rPh sb="10" eb="11">
      <t>トウ</t>
    </rPh>
    <phoneticPr fontId="9"/>
  </si>
  <si>
    <t>合計枚数</t>
    <rPh sb="0" eb="2">
      <t>ゴウケイ</t>
    </rPh>
    <rPh sb="2" eb="4">
      <t>マイスウ</t>
    </rPh>
    <phoneticPr fontId="9"/>
  </si>
  <si>
    <t>規模及び備品等は特記，設備は指示</t>
    <rPh sb="0" eb="2">
      <t>キボ</t>
    </rPh>
    <rPh sb="2" eb="3">
      <t>オヨ</t>
    </rPh>
    <rPh sb="4" eb="6">
      <t>ビヒン</t>
    </rPh>
    <rPh sb="6" eb="7">
      <t>トウ</t>
    </rPh>
    <rPh sb="8" eb="10">
      <t>トッキ</t>
    </rPh>
    <rPh sb="11" eb="13">
      <t>セツビ</t>
    </rPh>
    <rPh sb="14" eb="16">
      <t>シジ</t>
    </rPh>
    <phoneticPr fontId="9"/>
  </si>
  <si>
    <t>第一号</t>
    <rPh sb="0" eb="1">
      <t>ダイ</t>
    </rPh>
    <rPh sb="1" eb="2">
      <t>１</t>
    </rPh>
    <rPh sb="2" eb="3">
      <t>ゴウ</t>
    </rPh>
    <phoneticPr fontId="4"/>
  </si>
  <si>
    <t>１．電動機及び制御盤の機材及び施工状況</t>
    <rPh sb="2" eb="5">
      <t>デンドウキ</t>
    </rPh>
    <rPh sb="5" eb="6">
      <t>オヨ</t>
    </rPh>
    <rPh sb="7" eb="10">
      <t>セイギョバン</t>
    </rPh>
    <rPh sb="11" eb="13">
      <t>キザイ</t>
    </rPh>
    <rPh sb="13" eb="14">
      <t>オヨ</t>
    </rPh>
    <rPh sb="15" eb="17">
      <t>セコウ</t>
    </rPh>
    <rPh sb="17" eb="19">
      <t>ジョウキョウ</t>
    </rPh>
    <phoneticPr fontId="9"/>
  </si>
  <si>
    <t>施工上重大な支障を生じた場合，立会及び協議し指示</t>
    <rPh sb="0" eb="2">
      <t>セコウ</t>
    </rPh>
    <rPh sb="2" eb="3">
      <t>ジョウ</t>
    </rPh>
    <rPh sb="3" eb="5">
      <t>ジュウダイ</t>
    </rPh>
    <rPh sb="6" eb="8">
      <t>シショウ</t>
    </rPh>
    <rPh sb="9" eb="10">
      <t>ショウ</t>
    </rPh>
    <rPh sb="12" eb="14">
      <t>バアイ</t>
    </rPh>
    <rPh sb="15" eb="17">
      <t>タチアイ</t>
    </rPh>
    <rPh sb="17" eb="18">
      <t>オヨ</t>
    </rPh>
    <rPh sb="19" eb="21">
      <t>キョウギ</t>
    </rPh>
    <rPh sb="22" eb="24">
      <t>シジ</t>
    </rPh>
    <phoneticPr fontId="9"/>
  </si>
  <si>
    <t>※追加業務に係る業務人・時間数は「CADデータの提供等により業務量低減が図られる場合の影響度」を</t>
    <rPh sb="24" eb="26">
      <t>テイキョウ</t>
    </rPh>
    <rPh sb="26" eb="27">
      <t>トウ</t>
    </rPh>
    <rPh sb="30" eb="32">
      <t>ギョウム</t>
    </rPh>
    <rPh sb="32" eb="33">
      <t>リョウ</t>
    </rPh>
    <rPh sb="33" eb="35">
      <t>テイゲン</t>
    </rPh>
    <rPh sb="36" eb="37">
      <t>ハカ</t>
    </rPh>
    <rPh sb="40" eb="42">
      <t>バアイ</t>
    </rPh>
    <rPh sb="43" eb="46">
      <t>エイキョウド</t>
    </rPh>
    <phoneticPr fontId="4"/>
  </si>
  <si>
    <t>単　　価</t>
  </si>
  <si>
    <t>３．見本塗り板</t>
    <rPh sb="2" eb="4">
      <t>ミホン</t>
    </rPh>
    <rPh sb="4" eb="5">
      <t>ヌ</t>
    </rPh>
    <rPh sb="6" eb="7">
      <t>イタ</t>
    </rPh>
    <phoneticPr fontId="9"/>
  </si>
  <si>
    <t>補強ＣＢ造</t>
  </si>
  <si>
    <t>交通費（ﾗｲﾄﾊﾞﾝ 1,500cc）</t>
    <rPh sb="0" eb="3">
      <t>コウツウヒ</t>
    </rPh>
    <phoneticPr fontId="23"/>
  </si>
  <si>
    <t>アスファルト舗装</t>
    <rPh sb="6" eb="8">
      <t>ホソウ</t>
    </rPh>
    <phoneticPr fontId="9"/>
  </si>
  <si>
    <t>基本設計</t>
    <rPh sb="0" eb="2">
      <t>キホン</t>
    </rPh>
    <rPh sb="2" eb="4">
      <t>セッケイ</t>
    </rPh>
    <phoneticPr fontId="9"/>
  </si>
  <si>
    <t>５．継手溶接の技能資格者証明資料</t>
    <rPh sb="2" eb="3">
      <t>ツギ</t>
    </rPh>
    <rPh sb="3" eb="4">
      <t>テ</t>
    </rPh>
    <rPh sb="4" eb="6">
      <t>ヨウセツ</t>
    </rPh>
    <rPh sb="7" eb="9">
      <t>ギノウ</t>
    </rPh>
    <rPh sb="9" eb="11">
      <t>シカク</t>
    </rPh>
    <rPh sb="11" eb="12">
      <t>シャ</t>
    </rPh>
    <rPh sb="12" eb="14">
      <t>ショウメイ</t>
    </rPh>
    <rPh sb="14" eb="16">
      <t>シリョウ</t>
    </rPh>
    <phoneticPr fontId="9"/>
  </si>
  <si>
    <t>昇降機，建築設備</t>
    <rPh sb="0" eb="3">
      <t>ショウコウキ</t>
    </rPh>
    <rPh sb="4" eb="6">
      <t>ケンチク</t>
    </rPh>
    <rPh sb="6" eb="8">
      <t>セツビ</t>
    </rPh>
    <phoneticPr fontId="4"/>
  </si>
  <si>
    <t>申請手数料一覧</t>
  </si>
  <si>
    <t>１．機材の検査に伴う試験</t>
    <rPh sb="2" eb="4">
      <t>キザイ</t>
    </rPh>
    <rPh sb="5" eb="7">
      <t>ケンサ</t>
    </rPh>
    <rPh sb="8" eb="9">
      <t>トモナ</t>
    </rPh>
    <rPh sb="10" eb="12">
      <t>シケン</t>
    </rPh>
    <phoneticPr fontId="9"/>
  </si>
  <si>
    <t>立面図（現況・改修）（南・西）</t>
  </si>
  <si>
    <t>３．試験成績書</t>
    <rPh sb="2" eb="4">
      <t>シケン</t>
    </rPh>
    <rPh sb="4" eb="6">
      <t>セイセキ</t>
    </rPh>
    <rPh sb="6" eb="7">
      <t>ショ</t>
    </rPh>
    <phoneticPr fontId="9"/>
  </si>
  <si>
    <t>第十一号第２類</t>
    <rPh sb="0" eb="1">
      <t>ダイ</t>
    </rPh>
    <rPh sb="1" eb="3">
      <t>１１</t>
    </rPh>
    <rPh sb="3" eb="4">
      <t>ゴウ</t>
    </rPh>
    <phoneticPr fontId="4"/>
  </si>
  <si>
    <t>　①第11第1号及び第4号</t>
  </si>
  <si>
    <t>④令第81条第2項第1号ロ</t>
  </si>
  <si>
    <t>　－</t>
  </si>
  <si>
    <t>３．材料試験成績書（規格品以外及び溶接部）</t>
    <rPh sb="2" eb="4">
      <t>ザイリョウ</t>
    </rPh>
    <rPh sb="4" eb="6">
      <t>シケン</t>
    </rPh>
    <rPh sb="6" eb="8">
      <t>セイセキ</t>
    </rPh>
    <rPh sb="8" eb="9">
      <t>ショ</t>
    </rPh>
    <rPh sb="10" eb="13">
      <t>キカクヒン</t>
    </rPh>
    <rPh sb="13" eb="15">
      <t>イガイ</t>
    </rPh>
    <rPh sb="15" eb="16">
      <t>オヨ</t>
    </rPh>
    <rPh sb="17" eb="19">
      <t>ヨウセツ</t>
    </rPh>
    <rPh sb="19" eb="20">
      <t>ブ</t>
    </rPh>
    <phoneticPr fontId="9"/>
  </si>
  <si>
    <t>　①第9</t>
  </si>
  <si>
    <t>施工状況（電線の接続，電線の色別，異なる配線の接続，配線間の隔離及び水、ガス管との隔離，発熱部との隔離，電線等の防火区画の貫通，絶縁抵抗及び絶縁耐力，耐震施工）</t>
    <rPh sb="0" eb="2">
      <t>セコウ</t>
    </rPh>
    <rPh sb="2" eb="4">
      <t>ジョウキョウ</t>
    </rPh>
    <rPh sb="5" eb="7">
      <t>デンセン</t>
    </rPh>
    <rPh sb="8" eb="10">
      <t>セツゾク</t>
    </rPh>
    <rPh sb="11" eb="13">
      <t>デンセン</t>
    </rPh>
    <rPh sb="14" eb="15">
      <t>イロ</t>
    </rPh>
    <rPh sb="15" eb="16">
      <t>ベツ</t>
    </rPh>
    <rPh sb="17" eb="18">
      <t>コト</t>
    </rPh>
    <rPh sb="20" eb="22">
      <t>ハイセン</t>
    </rPh>
    <rPh sb="23" eb="25">
      <t>セツゾク</t>
    </rPh>
    <rPh sb="26" eb="28">
      <t>ハイセン</t>
    </rPh>
    <rPh sb="28" eb="29">
      <t>カン</t>
    </rPh>
    <rPh sb="30" eb="32">
      <t>カクリ</t>
    </rPh>
    <rPh sb="32" eb="33">
      <t>オヨ</t>
    </rPh>
    <rPh sb="34" eb="35">
      <t>ミズ</t>
    </rPh>
    <rPh sb="38" eb="39">
      <t>カン</t>
    </rPh>
    <rPh sb="41" eb="43">
      <t>カクリ</t>
    </rPh>
    <rPh sb="44" eb="46">
      <t>ハツネツ</t>
    </rPh>
    <rPh sb="46" eb="47">
      <t>ブ</t>
    </rPh>
    <rPh sb="49" eb="51">
      <t>カクリ</t>
    </rPh>
    <rPh sb="52" eb="54">
      <t>デンセン</t>
    </rPh>
    <rPh sb="54" eb="55">
      <t>トウ</t>
    </rPh>
    <rPh sb="56" eb="58">
      <t>ボウカ</t>
    </rPh>
    <rPh sb="58" eb="60">
      <t>クカク</t>
    </rPh>
    <rPh sb="61" eb="63">
      <t>カンツウ</t>
    </rPh>
    <rPh sb="64" eb="66">
      <t>ゼツエン</t>
    </rPh>
    <rPh sb="66" eb="68">
      <t>テイコウ</t>
    </rPh>
    <rPh sb="68" eb="69">
      <t>オヨ</t>
    </rPh>
    <rPh sb="70" eb="72">
      <t>ゼツエン</t>
    </rPh>
    <rPh sb="72" eb="74">
      <t>タイリョク</t>
    </rPh>
    <rPh sb="75" eb="77">
      <t>タイシン</t>
    </rPh>
    <rPh sb="77" eb="79">
      <t>セコウ</t>
    </rPh>
    <phoneticPr fontId="9"/>
  </si>
  <si>
    <t>500㎡を超え1,000㎡以下</t>
    <rPh sb="5" eb="6">
      <t>コ</t>
    </rPh>
    <rPh sb="13" eb="15">
      <t>イカ</t>
    </rPh>
    <phoneticPr fontId="4"/>
  </si>
  <si>
    <t>単位時間</t>
    <rPh sb="0" eb="2">
      <t>タンイ</t>
    </rPh>
    <rPh sb="2" eb="4">
      <t>ジカン</t>
    </rPh>
    <phoneticPr fontId="4"/>
  </si>
  <si>
    <t>膜構造</t>
  </si>
  <si>
    <t>規格証明資料，仕上り面</t>
    <rPh sb="0" eb="2">
      <t>キカク</t>
    </rPh>
    <rPh sb="2" eb="4">
      <t>ショウメイ</t>
    </rPh>
    <rPh sb="4" eb="6">
      <t>シリョウ</t>
    </rPh>
    <rPh sb="7" eb="9">
      <t>シアガ</t>
    </rPh>
    <rPh sb="10" eb="11">
      <t>メン</t>
    </rPh>
    <phoneticPr fontId="9"/>
  </si>
  <si>
    <t>２．アンカーボルト設置状況</t>
    <rPh sb="9" eb="11">
      <t>セッチ</t>
    </rPh>
    <rPh sb="11" eb="13">
      <t>ジョウキョウ</t>
    </rPh>
    <phoneticPr fontId="9"/>
  </si>
  <si>
    <t>ｈ</t>
  </si>
  <si>
    <t>仕上表</t>
    <rPh sb="0" eb="2">
      <t>シアゲ</t>
    </rPh>
    <rPh sb="2" eb="3">
      <t>ヒョウ</t>
    </rPh>
    <phoneticPr fontId="9"/>
  </si>
  <si>
    <t>映画館，美術館，博物館，図書館，研修所，警察署，消防等</t>
    <rPh sb="0" eb="3">
      <t>エイガカン</t>
    </rPh>
    <rPh sb="4" eb="7">
      <t>ビジュツカン</t>
    </rPh>
    <rPh sb="8" eb="11">
      <t>ハクブツカン</t>
    </rPh>
    <rPh sb="12" eb="15">
      <t>トショカン</t>
    </rPh>
    <rPh sb="16" eb="18">
      <t>ケンシュウ</t>
    </rPh>
    <rPh sb="18" eb="19">
      <t>ジョ</t>
    </rPh>
    <rPh sb="20" eb="23">
      <t>ケイサツショ</t>
    </rPh>
    <rPh sb="24" eb="26">
      <t>ショウボウ</t>
    </rPh>
    <rPh sb="26" eb="27">
      <t>トウ</t>
    </rPh>
    <phoneticPr fontId="4"/>
  </si>
  <si>
    <t>諸経費（Ｃ）</t>
    <rPh sb="0" eb="3">
      <t>ショケイヒ</t>
    </rPh>
    <phoneticPr fontId="4"/>
  </si>
  <si>
    <t>H17国交告631号</t>
  </si>
  <si>
    <t>３．コンクリート強度試験</t>
    <rPh sb="8" eb="10">
      <t>キョウド</t>
    </rPh>
    <rPh sb="10" eb="12">
      <t>シケン</t>
    </rPh>
    <phoneticPr fontId="9"/>
  </si>
  <si>
    <t>１．施工管理技術者（溶接施工管理技術者）</t>
    <rPh sb="2" eb="4">
      <t>セコウ</t>
    </rPh>
    <rPh sb="4" eb="6">
      <t>カンリ</t>
    </rPh>
    <rPh sb="6" eb="8">
      <t>ギジュツ</t>
    </rPh>
    <rPh sb="8" eb="9">
      <t>シャ</t>
    </rPh>
    <rPh sb="10" eb="12">
      <t>ヨウセツ</t>
    </rPh>
    <rPh sb="12" eb="14">
      <t>セコウ</t>
    </rPh>
    <rPh sb="14" eb="16">
      <t>カンリ</t>
    </rPh>
    <rPh sb="16" eb="18">
      <t>ギジュツ</t>
    </rPh>
    <rPh sb="18" eb="19">
      <t>シャ</t>
    </rPh>
    <phoneticPr fontId="9"/>
  </si>
  <si>
    <t>ＳＲＣ造</t>
  </si>
  <si>
    <t>　ｽｳｪｰﾃﾞﾝ式ｻｳﾝﾃﾞｨﾝｸﾞ</t>
  </si>
  <si>
    <t>＝</t>
  </si>
  <si>
    <t>　①第12第1号イ</t>
  </si>
  <si>
    <t>※該当する場合のみ</t>
    <rPh sb="1" eb="3">
      <t>ガイトウ</t>
    </rPh>
    <rPh sb="5" eb="7">
      <t>バアイ</t>
    </rPh>
    <phoneticPr fontId="4"/>
  </si>
  <si>
    <t>人・時間</t>
  </si>
  <si>
    <t>３．見本帳，見本塗り板</t>
    <rPh sb="2" eb="4">
      <t>ミホン</t>
    </rPh>
    <rPh sb="4" eb="5">
      <t>チョウ</t>
    </rPh>
    <rPh sb="6" eb="8">
      <t>ミホン</t>
    </rPh>
    <rPh sb="8" eb="9">
      <t>ヌ</t>
    </rPh>
    <rPh sb="10" eb="11">
      <t>イタ</t>
    </rPh>
    <phoneticPr fontId="9"/>
  </si>
  <si>
    <t>計</t>
    <rPh sb="0" eb="1">
      <t>ケイ</t>
    </rPh>
    <phoneticPr fontId="4"/>
  </si>
  <si>
    <t>業務内容</t>
    <rPh sb="0" eb="2">
      <t>ギョウム</t>
    </rPh>
    <rPh sb="2" eb="4">
      <t>ナイヨウ</t>
    </rPh>
    <phoneticPr fontId="4"/>
  </si>
  <si>
    <t>中間検査</t>
    <rPh sb="0" eb="2">
      <t>チュウカン</t>
    </rPh>
    <rPh sb="2" eb="4">
      <t>ケンサ</t>
    </rPh>
    <phoneticPr fontId="4"/>
  </si>
  <si>
    <t>仕上表</t>
  </si>
  <si>
    <t>①令第81条第2項第1号ロ</t>
  </si>
  <si>
    <t>１．シャッター等の品質及び性能を証明する資料</t>
    <rPh sb="7" eb="8">
      <t>トウ</t>
    </rPh>
    <rPh sb="9" eb="11">
      <t>ヒンシツ</t>
    </rPh>
    <rPh sb="11" eb="12">
      <t>オヨ</t>
    </rPh>
    <rPh sb="13" eb="15">
      <t>セイノウ</t>
    </rPh>
    <rPh sb="16" eb="18">
      <t>ショウメイ</t>
    </rPh>
    <rPh sb="20" eb="22">
      <t>シリョウ</t>
    </rPh>
    <phoneticPr fontId="9"/>
  </si>
  <si>
    <t>二段方式駐車場装置</t>
    <rPh sb="0" eb="2">
      <t>ニダン</t>
    </rPh>
    <rPh sb="2" eb="4">
      <t>ホウシキ</t>
    </rPh>
    <rPh sb="4" eb="7">
      <t>チュウシャジョウ</t>
    </rPh>
    <rPh sb="7" eb="9">
      <t>ソウチ</t>
    </rPh>
    <phoneticPr fontId="9"/>
  </si>
  <si>
    <t>断面図又は矩計図</t>
  </si>
  <si>
    <t>　①第2第1項第1号</t>
  </si>
  <si>
    <t>４．施工状況（各層の締固め状況等）</t>
    <rPh sb="2" eb="4">
      <t>セコウ</t>
    </rPh>
    <rPh sb="4" eb="6">
      <t>ジョウキョウ</t>
    </rPh>
    <rPh sb="7" eb="8">
      <t>カク</t>
    </rPh>
    <rPh sb="8" eb="9">
      <t>ソウ</t>
    </rPh>
    <rPh sb="10" eb="11">
      <t>シメ</t>
    </rPh>
    <rPh sb="11" eb="12">
      <t>カタ</t>
    </rPh>
    <rPh sb="13" eb="16">
      <t>ジョウキョウトウ</t>
    </rPh>
    <phoneticPr fontId="9"/>
  </si>
  <si>
    <t>円／日</t>
    <rPh sb="0" eb="1">
      <t>エン</t>
    </rPh>
    <rPh sb="2" eb="3">
      <t>ニチ</t>
    </rPh>
    <phoneticPr fontId="21"/>
  </si>
  <si>
    <t>②既存図面及び書式をCAD データ等の編集可能なデータ形式により提供する場合</t>
  </si>
  <si>
    <t>照明器具姿図</t>
    <rPh sb="0" eb="2">
      <t>ショウメイ</t>
    </rPh>
    <rPh sb="2" eb="4">
      <t>キグ</t>
    </rPh>
    <rPh sb="4" eb="5">
      <t>スガタ</t>
    </rPh>
    <rPh sb="5" eb="6">
      <t>ズ</t>
    </rPh>
    <phoneticPr fontId="4"/>
  </si>
  <si>
    <t>１．工法，構造計算等</t>
    <rPh sb="2" eb="4">
      <t>コウホウ</t>
    </rPh>
    <rPh sb="5" eb="7">
      <t>コウゾウ</t>
    </rPh>
    <rPh sb="7" eb="10">
      <t>ケイサントウ</t>
    </rPh>
    <phoneticPr fontId="9"/>
  </si>
  <si>
    <t>第三号第１類</t>
    <rPh sb="0" eb="1">
      <t>ダイ</t>
    </rPh>
    <rPh sb="1" eb="2">
      <t>３</t>
    </rPh>
    <rPh sb="2" eb="3">
      <t>ゴウ</t>
    </rPh>
    <phoneticPr fontId="4"/>
  </si>
  <si>
    <t>承認図，性能証明等</t>
    <rPh sb="0" eb="2">
      <t>ショウニン</t>
    </rPh>
    <rPh sb="2" eb="3">
      <t>ズ</t>
    </rPh>
    <rPh sb="4" eb="6">
      <t>セイノウ</t>
    </rPh>
    <rPh sb="6" eb="8">
      <t>ショウメイ</t>
    </rPh>
    <rPh sb="8" eb="9">
      <t>トウ</t>
    </rPh>
    <phoneticPr fontId="9"/>
  </si>
  <si>
    <t>建築確認手数料等（中間検査，完了検査等)</t>
    <rPh sb="0" eb="2">
      <t>ケンチク</t>
    </rPh>
    <rPh sb="2" eb="4">
      <t>カクニン</t>
    </rPh>
    <rPh sb="4" eb="7">
      <t>テスウリョウ</t>
    </rPh>
    <rPh sb="7" eb="8">
      <t>トウ</t>
    </rPh>
    <rPh sb="18" eb="19">
      <t>トウ</t>
    </rPh>
    <phoneticPr fontId="4"/>
  </si>
  <si>
    <t>直接人件費</t>
  </si>
  <si>
    <t>片道 L=</t>
    <rPh sb="0" eb="2">
      <t>カタミチ</t>
    </rPh>
    <phoneticPr fontId="23"/>
  </si>
  <si>
    <t>３．施工状況（取付状況，養生等）</t>
    <rPh sb="2" eb="4">
      <t>セコウ</t>
    </rPh>
    <rPh sb="4" eb="6">
      <t>ジョウキョウ</t>
    </rPh>
    <rPh sb="7" eb="9">
      <t>トリツケ</t>
    </rPh>
    <rPh sb="9" eb="11">
      <t>ジョウキョウ</t>
    </rPh>
    <rPh sb="12" eb="14">
      <t>ヨウジョウ</t>
    </rPh>
    <rPh sb="14" eb="15">
      <t>トウ</t>
    </rPh>
    <phoneticPr fontId="9"/>
  </si>
  <si>
    <t>換算図面枚数（複雑）</t>
    <rPh sb="7" eb="9">
      <t>フクザツ</t>
    </rPh>
    <phoneticPr fontId="4"/>
  </si>
  <si>
    <t>仮設計画図</t>
  </si>
  <si>
    <r>
      <t>委　託　料　の　算　定　　　　　　　　　　　　　　　　　 　　　　　            　</t>
    </r>
    <r>
      <rPr>
        <sz val="9"/>
        <rFont val="ＨＧ丸ゴシックM"/>
      </rPr>
      <t>（国営整第１６３号　官庁施設の設計業務等積算要領）</t>
    </r>
  </si>
  <si>
    <t>材料及び工法の種別は特記
土質が不適及び型枠を存置する場合は，協議及び指示</t>
    <rPh sb="0" eb="2">
      <t>ザイリョウ</t>
    </rPh>
    <rPh sb="2" eb="3">
      <t>オヨ</t>
    </rPh>
    <rPh sb="4" eb="6">
      <t>コウホウ</t>
    </rPh>
    <rPh sb="7" eb="9">
      <t>シュベツ</t>
    </rPh>
    <rPh sb="10" eb="12">
      <t>トッキ</t>
    </rPh>
    <rPh sb="13" eb="15">
      <t>ドシツ</t>
    </rPh>
    <rPh sb="16" eb="18">
      <t>フテキ</t>
    </rPh>
    <rPh sb="18" eb="19">
      <t>オヨ</t>
    </rPh>
    <rPh sb="20" eb="22">
      <t>カタワク</t>
    </rPh>
    <rPh sb="23" eb="25">
      <t>ソンチ</t>
    </rPh>
    <rPh sb="27" eb="29">
      <t>バアイ</t>
    </rPh>
    <rPh sb="31" eb="33">
      <t>キョウギ</t>
    </rPh>
    <rPh sb="33" eb="34">
      <t>オヨ</t>
    </rPh>
    <rPh sb="35" eb="37">
      <t>シジ</t>
    </rPh>
    <phoneticPr fontId="9"/>
  </si>
  <si>
    <t>３．養生その他</t>
    <rPh sb="2" eb="4">
      <t>ヨウジョウ</t>
    </rPh>
    <rPh sb="6" eb="7">
      <t>タ</t>
    </rPh>
    <phoneticPr fontId="9"/>
  </si>
  <si>
    <t>同左</t>
    <rPh sb="0" eb="2">
      <t>ドウサ</t>
    </rPh>
    <phoneticPr fontId="9"/>
  </si>
  <si>
    <t>補強CB造，帳壁及び塀</t>
    <rPh sb="0" eb="2">
      <t>ホキョウ</t>
    </rPh>
    <rPh sb="4" eb="5">
      <t>ゾウ</t>
    </rPh>
    <rPh sb="6" eb="7">
      <t>チョウ</t>
    </rPh>
    <rPh sb="7" eb="8">
      <t>カベ</t>
    </rPh>
    <rPh sb="8" eb="9">
      <t>オヨ</t>
    </rPh>
    <rPh sb="10" eb="11">
      <t>ヘイ</t>
    </rPh>
    <phoneticPr fontId="9"/>
  </si>
  <si>
    <t>追加業務人・時間数</t>
  </si>
  <si>
    <t>各種試験成績書，必要に応じて立会</t>
    <rPh sb="0" eb="2">
      <t>カクシュ</t>
    </rPh>
    <rPh sb="2" eb="4">
      <t>シケン</t>
    </rPh>
    <rPh sb="4" eb="6">
      <t>セイセキ</t>
    </rPh>
    <rPh sb="6" eb="7">
      <t>ショ</t>
    </rPh>
    <rPh sb="8" eb="10">
      <t>ヒツヨウ</t>
    </rPh>
    <rPh sb="11" eb="12">
      <t>オウ</t>
    </rPh>
    <rPh sb="14" eb="16">
      <t>タチアイ</t>
    </rPh>
    <phoneticPr fontId="9"/>
  </si>
  <si>
    <t>床版防漏層共</t>
    <rPh sb="0" eb="1">
      <t>ユカ</t>
    </rPh>
    <rPh sb="1" eb="2">
      <t>バン</t>
    </rPh>
    <rPh sb="2" eb="3">
      <t>ボウ</t>
    </rPh>
    <rPh sb="3" eb="4">
      <t>ロウ</t>
    </rPh>
    <rPh sb="4" eb="5">
      <t>ソウ</t>
    </rPh>
    <rPh sb="5" eb="6">
      <t>トモ</t>
    </rPh>
    <phoneticPr fontId="9"/>
  </si>
  <si>
    <t>左官工事</t>
    <rPh sb="0" eb="2">
      <t>サカン</t>
    </rPh>
    <rPh sb="2" eb="4">
      <t>コウジ</t>
    </rPh>
    <phoneticPr fontId="9"/>
  </si>
  <si>
    <t>建築改修工事分の設計に必要となる図面1枚毎の業務人・時間数</t>
    <rPh sb="0" eb="2">
      <t>ケンチク</t>
    </rPh>
    <rPh sb="2" eb="4">
      <t>カイシュウ</t>
    </rPh>
    <rPh sb="4" eb="6">
      <t>コウジ</t>
    </rPh>
    <rPh sb="6" eb="7">
      <t>ブン</t>
    </rPh>
    <rPh sb="8" eb="10">
      <t>セッケイ</t>
    </rPh>
    <rPh sb="11" eb="13">
      <t>ヒツヨウ</t>
    </rPh>
    <rPh sb="16" eb="18">
      <t>ズメン</t>
    </rPh>
    <rPh sb="19" eb="20">
      <t>マイ</t>
    </rPh>
    <rPh sb="20" eb="21">
      <t>マイ</t>
    </rPh>
    <rPh sb="22" eb="25">
      <t>ギョウムニン</t>
    </rPh>
    <rPh sb="26" eb="29">
      <t>ジカンスウ</t>
    </rPh>
    <phoneticPr fontId="4"/>
  </si>
  <si>
    <t>１．総合施工計画書</t>
    <rPh sb="2" eb="4">
      <t>ソウゴウ</t>
    </rPh>
    <rPh sb="4" eb="6">
      <t>セコウ</t>
    </rPh>
    <rPh sb="6" eb="9">
      <t>ケイカクショ</t>
    </rPh>
    <phoneticPr fontId="9"/>
  </si>
  <si>
    <t>施工の立会及び試験</t>
    <rPh sb="0" eb="2">
      <t>セコウ</t>
    </rPh>
    <rPh sb="3" eb="5">
      <t>タチアイ</t>
    </rPh>
    <rPh sb="5" eb="6">
      <t>オヨ</t>
    </rPh>
    <rPh sb="7" eb="9">
      <t>シケン</t>
    </rPh>
    <phoneticPr fontId="9"/>
  </si>
  <si>
    <t>業　務　名</t>
    <rPh sb="0" eb="1">
      <t>ギョウ</t>
    </rPh>
    <rPh sb="2" eb="3">
      <t>ツトム</t>
    </rPh>
    <rPh sb="4" eb="5">
      <t>メイ</t>
    </rPh>
    <phoneticPr fontId="4"/>
  </si>
  <si>
    <t>⑦</t>
  </si>
  <si>
    <t>※通常，監理(1.0)　※中央管理方式の空調設備や、ｽﾌﾟﾘﾝｸﾗｰ設備を有する計画の場合（1.4）</t>
    <rPh sb="1" eb="3">
      <t>ツウジョウ</t>
    </rPh>
    <rPh sb="4" eb="6">
      <t>カンリ</t>
    </rPh>
    <rPh sb="13" eb="15">
      <t>チュウオウ</t>
    </rPh>
    <rPh sb="15" eb="17">
      <t>カンリ</t>
    </rPh>
    <rPh sb="17" eb="19">
      <t>ホウシキ</t>
    </rPh>
    <rPh sb="20" eb="22">
      <t>クウチョウ</t>
    </rPh>
    <rPh sb="22" eb="24">
      <t>セツビ</t>
    </rPh>
    <rPh sb="34" eb="36">
      <t>セツビ</t>
    </rPh>
    <rPh sb="37" eb="38">
      <t>ユウ</t>
    </rPh>
    <rPh sb="40" eb="42">
      <t>ケイカク</t>
    </rPh>
    <rPh sb="43" eb="45">
      <t>バアイ</t>
    </rPh>
    <phoneticPr fontId="4"/>
  </si>
  <si>
    <t>・見積検討資料の作成</t>
    <rPh sb="1" eb="3">
      <t>ミツモリ</t>
    </rPh>
    <rPh sb="3" eb="5">
      <t>ケントウ</t>
    </rPh>
    <rPh sb="5" eb="7">
      <t>シリョウ</t>
    </rPh>
    <rPh sb="8" eb="10">
      <t>サクセイ</t>
    </rPh>
    <phoneticPr fontId="4"/>
  </si>
  <si>
    <t>断熱材打込み工法施工状況</t>
    <rPh sb="0" eb="3">
      <t>ダンネツザイ</t>
    </rPh>
    <rPh sb="3" eb="5">
      <t>ウチコ</t>
    </rPh>
    <rPh sb="6" eb="8">
      <t>コウホウ</t>
    </rPh>
    <rPh sb="8" eb="10">
      <t>セコウ</t>
    </rPh>
    <rPh sb="10" eb="12">
      <t>ジョウキョウ</t>
    </rPh>
    <phoneticPr fontId="9"/>
  </si>
  <si>
    <t>複雑度</t>
    <rPh sb="0" eb="2">
      <t>フクザツ</t>
    </rPh>
    <rPh sb="2" eb="3">
      <t>ド</t>
    </rPh>
    <phoneticPr fontId="9"/>
  </si>
  <si>
    <t>１．組立前の鉄筋の状態</t>
    <rPh sb="2" eb="4">
      <t>クミタテ</t>
    </rPh>
    <rPh sb="4" eb="5">
      <t>マエ</t>
    </rPh>
    <rPh sb="6" eb="8">
      <t>テッキン</t>
    </rPh>
    <rPh sb="9" eb="11">
      <t>ジョウタイ</t>
    </rPh>
    <phoneticPr fontId="9"/>
  </si>
  <si>
    <t>H12建告1355号</t>
  </si>
  <si>
    <t>S58建告1320号</t>
  </si>
  <si>
    <t>２．施工記録</t>
    <rPh sb="2" eb="4">
      <t>セコウ</t>
    </rPh>
    <rPh sb="4" eb="6">
      <t>キロク</t>
    </rPh>
    <phoneticPr fontId="9"/>
  </si>
  <si>
    <t>　　　（第4項第2号を除く）</t>
  </si>
  <si>
    <t>　　　（第4項第3号を除く）</t>
  </si>
  <si>
    <t>アルミニウム製建具</t>
    <rPh sb="6" eb="7">
      <t>セイ</t>
    </rPh>
    <rPh sb="7" eb="9">
      <t>タテグ</t>
    </rPh>
    <phoneticPr fontId="9"/>
  </si>
  <si>
    <t>監督</t>
    <rPh sb="0" eb="2">
      <t>カントク</t>
    </rPh>
    <phoneticPr fontId="9"/>
  </si>
  <si>
    <t>合成樹脂塗り床</t>
    <rPh sb="0" eb="2">
      <t>ゴウセイ</t>
    </rPh>
    <rPh sb="2" eb="4">
      <t>ジュシ</t>
    </rPh>
    <rPh sb="4" eb="5">
      <t>ヌ</t>
    </rPh>
    <rPh sb="6" eb="7">
      <t>ユカ</t>
    </rPh>
    <phoneticPr fontId="9"/>
  </si>
  <si>
    <t>残存物等の処分リスト</t>
    <rPh sb="0" eb="2">
      <t>ザンゾン</t>
    </rPh>
    <rPh sb="2" eb="3">
      <t>モノ</t>
    </rPh>
    <rPh sb="3" eb="4">
      <t>トウ</t>
    </rPh>
    <rPh sb="5" eb="7">
      <t>ショブン</t>
    </rPh>
    <phoneticPr fontId="4"/>
  </si>
  <si>
    <t>式</t>
  </si>
  <si>
    <t>配置・案内図</t>
    <rPh sb="0" eb="2">
      <t>ハイチ</t>
    </rPh>
    <rPh sb="3" eb="6">
      <t>アンナイズ</t>
    </rPh>
    <phoneticPr fontId="9"/>
  </si>
  <si>
    <t>木工事</t>
    <rPh sb="0" eb="1">
      <t>モク</t>
    </rPh>
    <rPh sb="1" eb="3">
      <t>コウジ</t>
    </rPh>
    <phoneticPr fontId="9"/>
  </si>
  <si>
    <t>疑義に関する協議等</t>
    <rPh sb="0" eb="2">
      <t>ギギ</t>
    </rPh>
    <rPh sb="3" eb="4">
      <t>カン</t>
    </rPh>
    <rPh sb="6" eb="8">
      <t>キョウギ</t>
    </rPh>
    <rPh sb="8" eb="9">
      <t>トウ</t>
    </rPh>
    <phoneticPr fontId="9"/>
  </si>
  <si>
    <t>業務量補正（構造）</t>
    <rPh sb="0" eb="3">
      <t>ギョウムリョウ</t>
    </rPh>
    <rPh sb="3" eb="5">
      <t>ホセイ</t>
    </rPh>
    <rPh sb="6" eb="8">
      <t>コウゾウ</t>
    </rPh>
    <phoneticPr fontId="4"/>
  </si>
  <si>
    <t>Σ(図面1枚毎の業務人・時間数)</t>
  </si>
  <si>
    <t>２．設置期間中の管理，異常発見時の処理</t>
    <rPh sb="2" eb="4">
      <t>セッチ</t>
    </rPh>
    <rPh sb="4" eb="6">
      <t>キカン</t>
    </rPh>
    <rPh sb="6" eb="7">
      <t>チュウ</t>
    </rPh>
    <rPh sb="8" eb="10">
      <t>カンリ</t>
    </rPh>
    <rPh sb="11" eb="13">
      <t>イジョウ</t>
    </rPh>
    <rPh sb="13" eb="15">
      <t>ハッケン</t>
    </rPh>
    <rPh sb="15" eb="16">
      <t>ジ</t>
    </rPh>
    <rPh sb="17" eb="19">
      <t>ショリ</t>
    </rPh>
    <phoneticPr fontId="9"/>
  </si>
  <si>
    <t>断熱，防露</t>
    <rPh sb="0" eb="2">
      <t>ダンネツ</t>
    </rPh>
    <rPh sb="3" eb="4">
      <t>ボウ</t>
    </rPh>
    <rPh sb="4" eb="5">
      <t>ロ</t>
    </rPh>
    <phoneticPr fontId="9"/>
  </si>
  <si>
    <t>電話交換機室平面図（既存・改修）</t>
  </si>
  <si>
    <t>３．添加材料による路床安定処理の添加量</t>
    <rPh sb="2" eb="4">
      <t>テンカ</t>
    </rPh>
    <rPh sb="4" eb="6">
      <t>ザイリョウ</t>
    </rPh>
    <rPh sb="9" eb="10">
      <t>ロ</t>
    </rPh>
    <rPh sb="10" eb="11">
      <t>ショウ</t>
    </rPh>
    <rPh sb="11" eb="13">
      <t>アンテイ</t>
    </rPh>
    <rPh sb="13" eb="15">
      <t>ショリ</t>
    </rPh>
    <rPh sb="16" eb="18">
      <t>テンカ</t>
    </rPh>
    <rPh sb="18" eb="19">
      <t>リョウ</t>
    </rPh>
    <phoneticPr fontId="9"/>
  </si>
  <si>
    <t>関係告示</t>
  </si>
  <si>
    <t>３．厚さ及び締固め度の試験</t>
    <rPh sb="2" eb="3">
      <t>アツ</t>
    </rPh>
    <rPh sb="4" eb="5">
      <t>オヨ</t>
    </rPh>
    <rPh sb="6" eb="7">
      <t>シメ</t>
    </rPh>
    <rPh sb="7" eb="8">
      <t>カタ</t>
    </rPh>
    <rPh sb="9" eb="10">
      <t>ド</t>
    </rPh>
    <rPh sb="11" eb="13">
      <t>シケン</t>
    </rPh>
    <phoneticPr fontId="9"/>
  </si>
  <si>
    <t>植樹</t>
    <rPh sb="0" eb="2">
      <t>ショクジュ</t>
    </rPh>
    <phoneticPr fontId="9"/>
  </si>
  <si>
    <t>下表に掲げる告示による計算については、政令のただし書に基づく計算であり、適合性判定の対象とならない</t>
  </si>
  <si>
    <t>特記による。</t>
  </si>
  <si>
    <t>業務細分率</t>
    <rPh sb="0" eb="2">
      <t>ギョウム</t>
    </rPh>
    <rPh sb="2" eb="4">
      <t>サイブン</t>
    </rPh>
    <rPh sb="4" eb="5">
      <t>リツ</t>
    </rPh>
    <phoneticPr fontId="9"/>
  </si>
  <si>
    <t>工程表</t>
    <rPh sb="0" eb="2">
      <t>コウテイ</t>
    </rPh>
    <rPh sb="2" eb="3">
      <t>ヒョウ</t>
    </rPh>
    <phoneticPr fontId="9"/>
  </si>
  <si>
    <t>安全教育，訓練等の実施状況も含む</t>
    <rPh sb="0" eb="2">
      <t>アンゼン</t>
    </rPh>
    <rPh sb="2" eb="4">
      <t>キョウイク</t>
    </rPh>
    <rPh sb="5" eb="7">
      <t>クンレン</t>
    </rPh>
    <rPh sb="7" eb="8">
      <t>トウ</t>
    </rPh>
    <rPh sb="9" eb="11">
      <t>ジッシ</t>
    </rPh>
    <rPh sb="11" eb="13">
      <t>ジョウキョウ</t>
    </rPh>
    <rPh sb="14" eb="15">
      <t>フク</t>
    </rPh>
    <phoneticPr fontId="9"/>
  </si>
  <si>
    <t>日</t>
    <rPh sb="0" eb="1">
      <t>ヒ</t>
    </rPh>
    <phoneticPr fontId="23"/>
  </si>
  <si>
    <t>２．材料試験</t>
    <rPh sb="2" eb="4">
      <t>ザイリョウ</t>
    </rPh>
    <rPh sb="4" eb="6">
      <t>シケン</t>
    </rPh>
    <phoneticPr fontId="9"/>
  </si>
  <si>
    <t>請負比率＝設計委託業務　起工時の請負決定額／設計委託業務　起工時の請負に付する額</t>
    <rPh sb="0" eb="2">
      <t>ウケオイ</t>
    </rPh>
    <rPh sb="2" eb="4">
      <t>ヒリツ</t>
    </rPh>
    <phoneticPr fontId="4"/>
  </si>
  <si>
    <t>エネルギーの釣り合いに基づく耐震計算等</t>
  </si>
  <si>
    <t>免震建築物</t>
  </si>
  <si>
    <t>鉄骨造（令第69条）</t>
  </si>
  <si>
    <t>立面図</t>
    <rPh sb="0" eb="3">
      <t>リツメンズ</t>
    </rPh>
    <phoneticPr fontId="9"/>
  </si>
  <si>
    <t>S62建告1899号</t>
  </si>
  <si>
    <t>各階平面図（改修）</t>
  </si>
  <si>
    <t>し尿浄化槽設備工事</t>
    <rPh sb="1" eb="2">
      <t>ニョウ</t>
    </rPh>
    <rPh sb="2" eb="4">
      <t>ジョウカ</t>
    </rPh>
    <rPh sb="4" eb="5">
      <t>ソウ</t>
    </rPh>
    <rPh sb="5" eb="7">
      <t>セツビ</t>
    </rPh>
    <rPh sb="7" eb="9">
      <t>コウジ</t>
    </rPh>
    <phoneticPr fontId="9"/>
  </si>
  <si>
    <t>■木造、組積造、補強ＣＢ造若しくはＳ造のうち２以上の構造を併用するもの又はそれらのうち１以上とＲＣ造若しくはＳＲＣ造とを併用するものの内</t>
  </si>
  <si>
    <t>施工状況（スタッド，ランナーの固定，開口部の補強等）</t>
    <rPh sb="0" eb="2">
      <t>セコウ</t>
    </rPh>
    <rPh sb="2" eb="4">
      <t>ジョウキョウ</t>
    </rPh>
    <rPh sb="15" eb="17">
      <t>コテイ</t>
    </rPh>
    <rPh sb="18" eb="21">
      <t>カイコウブ</t>
    </rPh>
    <rPh sb="22" eb="24">
      <t>ホキョウ</t>
    </rPh>
    <rPh sb="24" eb="25">
      <t>トウ</t>
    </rPh>
    <phoneticPr fontId="9"/>
  </si>
  <si>
    <t>2,000㎡を超え10,000㎡以下</t>
  </si>
  <si>
    <t>シーリング</t>
  </si>
  <si>
    <t>４．報告書等</t>
    <rPh sb="2" eb="5">
      <t>ホウコクショ</t>
    </rPh>
    <rPh sb="5" eb="6">
      <t>トウ</t>
    </rPh>
    <phoneticPr fontId="9"/>
  </si>
  <si>
    <t>部位，仕上げ別，許容値超える場合に補修方法の承諾</t>
    <rPh sb="0" eb="2">
      <t>ブイ</t>
    </rPh>
    <rPh sb="3" eb="5">
      <t>シア</t>
    </rPh>
    <rPh sb="6" eb="7">
      <t>ベツ</t>
    </rPh>
    <rPh sb="8" eb="10">
      <t>キョヨウ</t>
    </rPh>
    <rPh sb="10" eb="11">
      <t>チ</t>
    </rPh>
    <rPh sb="11" eb="12">
      <t>コ</t>
    </rPh>
    <rPh sb="14" eb="16">
      <t>バアイ</t>
    </rPh>
    <rPh sb="17" eb="19">
      <t>ホシュウ</t>
    </rPh>
    <rPh sb="19" eb="21">
      <t>ホウホウ</t>
    </rPh>
    <rPh sb="22" eb="24">
      <t>ショウダク</t>
    </rPh>
    <phoneticPr fontId="9"/>
  </si>
  <si>
    <t xml:space="preserve"> 〃 　標準(枚)</t>
    <rPh sb="4" eb="6">
      <t>ヒョウジュン</t>
    </rPh>
    <phoneticPr fontId="4"/>
  </si>
  <si>
    <t>矩計図</t>
    <rPh sb="0" eb="2">
      <t>カナバカ</t>
    </rPh>
    <rPh sb="2" eb="3">
      <t>ズ</t>
    </rPh>
    <phoneticPr fontId="4"/>
  </si>
  <si>
    <t>２．工種別施工計画書</t>
    <rPh sb="2" eb="3">
      <t>コウ</t>
    </rPh>
    <rPh sb="3" eb="5">
      <t>シュベツ</t>
    </rPh>
    <rPh sb="5" eb="7">
      <t>セコウ</t>
    </rPh>
    <rPh sb="7" eb="10">
      <t>ケイカクショ</t>
    </rPh>
    <phoneticPr fontId="9"/>
  </si>
  <si>
    <t>50,000㎡を超える</t>
  </si>
  <si>
    <t>２．アルミ材の表面処理</t>
    <rPh sb="5" eb="6">
      <t>ザイ</t>
    </rPh>
    <rPh sb="7" eb="9">
      <t>ヒョウメン</t>
    </rPh>
    <rPh sb="9" eb="11">
      <t>ショリ</t>
    </rPh>
    <phoneticPr fontId="9"/>
  </si>
  <si>
    <t>中間検査の要件を満たしていることの確認</t>
    <rPh sb="0" eb="2">
      <t>チュウカン</t>
    </rPh>
    <rPh sb="2" eb="4">
      <t>ケンサ</t>
    </rPh>
    <rPh sb="5" eb="7">
      <t>ヨウケン</t>
    </rPh>
    <rPh sb="8" eb="9">
      <t>ミ</t>
    </rPh>
    <rPh sb="17" eb="19">
      <t>カクニン</t>
    </rPh>
    <phoneticPr fontId="9"/>
  </si>
  <si>
    <t>展開図</t>
  </si>
  <si>
    <t>（ⅱ）設計条件の変更協議</t>
  </si>
  <si>
    <t>５．施工後の確認</t>
    <rPh sb="2" eb="5">
      <t>セコウゴ</t>
    </rPh>
    <rPh sb="6" eb="8">
      <t>カクニン</t>
    </rPh>
    <phoneticPr fontId="9"/>
  </si>
  <si>
    <t>外構図</t>
    <rPh sb="0" eb="1">
      <t>ガイ</t>
    </rPh>
    <rPh sb="1" eb="2">
      <t>コウ</t>
    </rPh>
    <rPh sb="2" eb="3">
      <t>ズ</t>
    </rPh>
    <phoneticPr fontId="4"/>
  </si>
  <si>
    <t>図面無</t>
    <rPh sb="0" eb="2">
      <t>ズメン</t>
    </rPh>
    <rPh sb="2" eb="3">
      <t>ナ</t>
    </rPh>
    <phoneticPr fontId="4"/>
  </si>
  <si>
    <t>円</t>
    <rPh sb="0" eb="1">
      <t>エン</t>
    </rPh>
    <phoneticPr fontId="21"/>
  </si>
  <si>
    <r>
      <t>Σ</t>
    </r>
    <r>
      <rPr>
        <sz val="10"/>
        <rFont val="HG丸ｺﾞｼｯｸM"/>
        <family val="3"/>
        <charset val="128"/>
      </rPr>
      <t>(図面1枚毎の業務人・時間数)</t>
    </r>
    <rPh sb="2" eb="4">
      <t>ズメン</t>
    </rPh>
    <rPh sb="5" eb="6">
      <t>マイ</t>
    </rPh>
    <rPh sb="6" eb="7">
      <t>マイ</t>
    </rPh>
    <rPh sb="8" eb="11">
      <t>ギョウムニン</t>
    </rPh>
    <rPh sb="12" eb="15">
      <t>ジカンスウ</t>
    </rPh>
    <phoneticPr fontId="4"/>
  </si>
  <si>
    <t>官公庁への手続き等</t>
    <rPh sb="0" eb="3">
      <t>カンコウチョウ</t>
    </rPh>
    <rPh sb="5" eb="7">
      <t>テツヅキ</t>
    </rPh>
    <rPh sb="8" eb="9">
      <t>トウ</t>
    </rPh>
    <phoneticPr fontId="9"/>
  </si>
  <si>
    <t>6,000～8,000㎡未満</t>
    <rPh sb="12" eb="14">
      <t>ミマン</t>
    </rPh>
    <phoneticPr fontId="4"/>
  </si>
  <si>
    <t>２．施工状況（工法，吹付け厚，仕上り等）</t>
    <rPh sb="2" eb="4">
      <t>セコウ</t>
    </rPh>
    <rPh sb="4" eb="6">
      <t>ジョウキョウ</t>
    </rPh>
    <rPh sb="7" eb="9">
      <t>コウホウ</t>
    </rPh>
    <rPh sb="10" eb="12">
      <t>フキツ</t>
    </rPh>
    <rPh sb="13" eb="14">
      <t>アツ</t>
    </rPh>
    <rPh sb="15" eb="17">
      <t>シアガ</t>
    </rPh>
    <rPh sb="18" eb="19">
      <t>トウ</t>
    </rPh>
    <phoneticPr fontId="9"/>
  </si>
  <si>
    <t>監理業務</t>
    <rPh sb="0" eb="2">
      <t>カンリ</t>
    </rPh>
    <rPh sb="2" eb="4">
      <t>ギョウム</t>
    </rPh>
    <phoneticPr fontId="4"/>
  </si>
  <si>
    <t>施工状況（工程，下地，均一性等）</t>
    <rPh sb="0" eb="2">
      <t>セコウ</t>
    </rPh>
    <rPh sb="2" eb="4">
      <t>ジョウキョウ</t>
    </rPh>
    <rPh sb="5" eb="7">
      <t>コウテイ</t>
    </rPh>
    <rPh sb="8" eb="10">
      <t>シタジ</t>
    </rPh>
    <rPh sb="11" eb="14">
      <t>キンイツセイ</t>
    </rPh>
    <rPh sb="14" eb="15">
      <t>トウ</t>
    </rPh>
    <phoneticPr fontId="9"/>
  </si>
  <si>
    <t>試験成績書，必要に応じて立会</t>
    <rPh sb="0" eb="2">
      <t>シケン</t>
    </rPh>
    <rPh sb="2" eb="4">
      <t>セイセキ</t>
    </rPh>
    <rPh sb="4" eb="5">
      <t>ショ</t>
    </rPh>
    <rPh sb="6" eb="8">
      <t>ヒツヨウ</t>
    </rPh>
    <rPh sb="9" eb="10">
      <t>オウ</t>
    </rPh>
    <rPh sb="12" eb="14">
      <t>タチアイ</t>
    </rPh>
    <phoneticPr fontId="9"/>
  </si>
  <si>
    <t>8,000～10,000㎡未満</t>
    <rPh sb="13" eb="15">
      <t>ミマン</t>
    </rPh>
    <phoneticPr fontId="4"/>
  </si>
  <si>
    <t>■特殊な構造方法において保有水平耐力計算を行うことによりにより、仕様規定を適用除外とする場合</t>
  </si>
  <si>
    <t>工作一般</t>
    <rPh sb="0" eb="2">
      <t>コウサク</t>
    </rPh>
    <rPh sb="2" eb="4">
      <t>イッパン</t>
    </rPh>
    <phoneticPr fontId="9"/>
  </si>
  <si>
    <t>・見積収集</t>
    <rPh sb="1" eb="3">
      <t>ミツモリ</t>
    </rPh>
    <rPh sb="3" eb="5">
      <t>シュウシュウ</t>
    </rPh>
    <phoneticPr fontId="4"/>
  </si>
  <si>
    <t>混構造</t>
  </si>
  <si>
    <t>（ⅰ）法令諸条件の調査</t>
    <rPh sb="3" eb="5">
      <t>ホウレイ</t>
    </rPh>
    <rPh sb="5" eb="8">
      <t>ショジョウケン</t>
    </rPh>
    <rPh sb="9" eb="11">
      <t>チョウサ</t>
    </rPh>
    <phoneticPr fontId="9"/>
  </si>
  <si>
    <t>設計業務</t>
    <rPh sb="0" eb="2">
      <t>セッケイ</t>
    </rPh>
    <rPh sb="2" eb="4">
      <t>ギョウム</t>
    </rPh>
    <phoneticPr fontId="4"/>
  </si>
  <si>
    <t>実施設計業務細分率</t>
    <rPh sb="0" eb="2">
      <t>ジッシ</t>
    </rPh>
    <phoneticPr fontId="9"/>
  </si>
  <si>
    <t>２．施工状況（配管，電気，土工事等）</t>
    <rPh sb="2" eb="6">
      <t>セコウジョウキョウ</t>
    </rPh>
    <rPh sb="7" eb="9">
      <t>ハイカン</t>
    </rPh>
    <rPh sb="10" eb="12">
      <t>デンキ</t>
    </rPh>
    <rPh sb="13" eb="14">
      <t>ド</t>
    </rPh>
    <rPh sb="14" eb="16">
      <t>コウジ</t>
    </rPh>
    <rPh sb="16" eb="17">
      <t>トウ</t>
    </rPh>
    <phoneticPr fontId="9"/>
  </si>
  <si>
    <t>短計図</t>
    <rPh sb="0" eb="1">
      <t>タン</t>
    </rPh>
    <rPh sb="1" eb="2">
      <t>ケイ</t>
    </rPh>
    <rPh sb="2" eb="3">
      <t>ズ</t>
    </rPh>
    <phoneticPr fontId="4"/>
  </si>
  <si>
    <t>４．超音波探傷試験の試験従事者の技能証明資料</t>
    <rPh sb="2" eb="5">
      <t>チョウオンパ</t>
    </rPh>
    <rPh sb="5" eb="7">
      <t>タンショウ</t>
    </rPh>
    <rPh sb="7" eb="9">
      <t>シケン</t>
    </rPh>
    <rPh sb="10" eb="12">
      <t>シケン</t>
    </rPh>
    <rPh sb="12" eb="15">
      <t>ジュウジシャ</t>
    </rPh>
    <rPh sb="16" eb="18">
      <t>ギノウ</t>
    </rPh>
    <rPh sb="18" eb="20">
      <t>ショウメイ</t>
    </rPh>
    <rPh sb="20" eb="22">
      <t>シリョウ</t>
    </rPh>
    <phoneticPr fontId="9"/>
  </si>
  <si>
    <t>工事用地等の使用</t>
    <rPh sb="0" eb="2">
      <t>コウジ</t>
    </rPh>
    <rPh sb="2" eb="4">
      <t>ヨウチ</t>
    </rPh>
    <rPh sb="4" eb="5">
      <t>トウ</t>
    </rPh>
    <rPh sb="6" eb="8">
      <t>シヨウ</t>
    </rPh>
    <phoneticPr fontId="9"/>
  </si>
  <si>
    <t>体育館，武道館，スポーツジム等</t>
    <rPh sb="0" eb="3">
      <t>タイイクカン</t>
    </rPh>
    <rPh sb="4" eb="7">
      <t>ブドウカン</t>
    </rPh>
    <rPh sb="14" eb="15">
      <t>トウ</t>
    </rPh>
    <phoneticPr fontId="4"/>
  </si>
  <si>
    <t>　②第11第3号及び第4号</t>
  </si>
  <si>
    <t>コンクリート舗装</t>
    <rPh sb="6" eb="8">
      <t>ホソウ</t>
    </rPh>
    <phoneticPr fontId="9"/>
  </si>
  <si>
    <t>（２）法令上の調査，協議</t>
    <rPh sb="3" eb="6">
      <t>ホウレイジョウ</t>
    </rPh>
    <rPh sb="7" eb="9">
      <t>チョウサ</t>
    </rPh>
    <rPh sb="10" eb="12">
      <t>キョウギ</t>
    </rPh>
    <phoneticPr fontId="9"/>
  </si>
  <si>
    <t>官庁施設の設計業務等積算要領</t>
    <rPh sb="12" eb="14">
      <t>ヨウリョウ</t>
    </rPh>
    <phoneticPr fontId="4"/>
  </si>
  <si>
    <t>　　　〃</t>
  </si>
  <si>
    <t>交通費</t>
    <rPh sb="0" eb="3">
      <t>コウツウヒ</t>
    </rPh>
    <phoneticPr fontId="4"/>
  </si>
  <si>
    <t>３．施工状況（建込み状況，仕上り状態）</t>
    <rPh sb="2" eb="4">
      <t>セコウ</t>
    </rPh>
    <rPh sb="4" eb="6">
      <t>ジョウキョウ</t>
    </rPh>
    <rPh sb="7" eb="8">
      <t>タ</t>
    </rPh>
    <rPh sb="8" eb="9">
      <t>コミ</t>
    </rPh>
    <rPh sb="10" eb="12">
      <t>ジョウキョウ</t>
    </rPh>
    <rPh sb="13" eb="15">
      <t>シアガ</t>
    </rPh>
    <rPh sb="16" eb="18">
      <t>ジョウタイ</t>
    </rPh>
    <phoneticPr fontId="9"/>
  </si>
  <si>
    <t>鋼製建具図</t>
    <rPh sb="0" eb="2">
      <t>コウセイ</t>
    </rPh>
    <rPh sb="2" eb="4">
      <t>タテグ</t>
    </rPh>
    <rPh sb="4" eb="5">
      <t>ズ</t>
    </rPh>
    <phoneticPr fontId="4"/>
  </si>
  <si>
    <t>※設計業務のみ入力</t>
  </si>
  <si>
    <t>ＲＣ造</t>
  </si>
  <si>
    <t>→地階を除く階数が2又は3であり、1階部分をＲＣ造、2階以上の部分を木造としたもの以外のもの</t>
  </si>
  <si>
    <t>②令第82条各号</t>
  </si>
  <si>
    <t>保温工事</t>
    <rPh sb="0" eb="2">
      <t>ホオン</t>
    </rPh>
    <rPh sb="2" eb="4">
      <t>コウジ</t>
    </rPh>
    <phoneticPr fontId="9"/>
  </si>
  <si>
    <t>規　　　格</t>
  </si>
  <si>
    <t>溶接技能者の技量に疑いを生じ，工事に相応した試験によりその適否を判定した場合は承諾</t>
    <rPh sb="0" eb="2">
      <t>ヨウセツ</t>
    </rPh>
    <rPh sb="2" eb="5">
      <t>ギノウシャ</t>
    </rPh>
    <rPh sb="6" eb="8">
      <t>ギリョウ</t>
    </rPh>
    <rPh sb="9" eb="10">
      <t>ウタガ</t>
    </rPh>
    <rPh sb="12" eb="13">
      <t>ショウ</t>
    </rPh>
    <rPh sb="15" eb="17">
      <t>コウジ</t>
    </rPh>
    <rPh sb="18" eb="20">
      <t>ソウオウ</t>
    </rPh>
    <rPh sb="22" eb="24">
      <t>シケン</t>
    </rPh>
    <rPh sb="29" eb="31">
      <t>テキヒ</t>
    </rPh>
    <rPh sb="32" eb="34">
      <t>ハンテイ</t>
    </rPh>
    <rPh sb="36" eb="38">
      <t>バアイ</t>
    </rPh>
    <rPh sb="39" eb="41">
      <t>ショウダク</t>
    </rPh>
    <phoneticPr fontId="9"/>
  </si>
  <si>
    <t>昇降機設備工事</t>
    <rPh sb="0" eb="3">
      <t>ショウコウキ</t>
    </rPh>
    <rPh sb="3" eb="5">
      <t>セツビ</t>
    </rPh>
    <rPh sb="5" eb="7">
      <t>コウジ</t>
    </rPh>
    <phoneticPr fontId="9"/>
  </si>
  <si>
    <t>特に指示事項がある場合は指示</t>
    <rPh sb="0" eb="1">
      <t>トク</t>
    </rPh>
    <rPh sb="2" eb="4">
      <t>シジ</t>
    </rPh>
    <rPh sb="4" eb="6">
      <t>ジコウ</t>
    </rPh>
    <rPh sb="9" eb="11">
      <t>バアイ</t>
    </rPh>
    <rPh sb="12" eb="14">
      <t>シジ</t>
    </rPh>
    <phoneticPr fontId="9"/>
  </si>
  <si>
    <t>電気設備図（※必要枚数）</t>
    <rPh sb="0" eb="2">
      <t>デンキ</t>
    </rPh>
    <rPh sb="2" eb="5">
      <t>セツビズ</t>
    </rPh>
    <phoneticPr fontId="4"/>
  </si>
  <si>
    <t>不可抗力による損害</t>
    <rPh sb="0" eb="4">
      <t>フカコウリョク</t>
    </rPh>
    <rPh sb="7" eb="9">
      <t>ソンガイ</t>
    </rPh>
    <phoneticPr fontId="9"/>
  </si>
  <si>
    <t>木造（令第43条第1項ただし書若しくは第2項ただし書）</t>
  </si>
  <si>
    <t>１．ガラス等の材料</t>
    <rPh sb="5" eb="6">
      <t>トウ</t>
    </rPh>
    <rPh sb="7" eb="9">
      <t>ザイリョウ</t>
    </rPh>
    <phoneticPr fontId="9"/>
  </si>
  <si>
    <t>　②第12第1号ロ</t>
  </si>
  <si>
    <t>省エネ法判定　　円(税抜)</t>
    <rPh sb="8" eb="9">
      <t>エン</t>
    </rPh>
    <rPh sb="10" eb="12">
      <t>ゼイヌ</t>
    </rPh>
    <phoneticPr fontId="4"/>
  </si>
  <si>
    <t>アルミニウム製笠木</t>
    <rPh sb="6" eb="7">
      <t>セイ</t>
    </rPh>
    <rPh sb="7" eb="9">
      <t>カサギ</t>
    </rPh>
    <phoneticPr fontId="9"/>
  </si>
  <si>
    <t>既存立面図</t>
  </si>
  <si>
    <t>養生</t>
    <rPh sb="0" eb="2">
      <t>ヨウジョウ</t>
    </rPh>
    <phoneticPr fontId="9"/>
  </si>
  <si>
    <t>　③第12第1号ハ</t>
  </si>
  <si>
    <t>日</t>
    <rPh sb="0" eb="1">
      <t>ニチ</t>
    </rPh>
    <phoneticPr fontId="23"/>
  </si>
  <si>
    <t>H12建告2009号</t>
  </si>
  <si>
    <t>１．各種手続き，届出書類</t>
    <rPh sb="2" eb="4">
      <t>カクシュ</t>
    </rPh>
    <rPh sb="4" eb="6">
      <t>テツヅ</t>
    </rPh>
    <rPh sb="8" eb="10">
      <t>トドケデ</t>
    </rPh>
    <rPh sb="10" eb="12">
      <t>ショルイ</t>
    </rPh>
    <phoneticPr fontId="9"/>
  </si>
  <si>
    <t>業務量低減率</t>
  </si>
  <si>
    <t>１．承認図，施工図</t>
    <rPh sb="2" eb="4">
      <t>ショウニン</t>
    </rPh>
    <rPh sb="4" eb="5">
      <t>ズ</t>
    </rPh>
    <rPh sb="6" eb="8">
      <t>セコウ</t>
    </rPh>
    <rPh sb="8" eb="9">
      <t>ズ</t>
    </rPh>
    <phoneticPr fontId="9"/>
  </si>
  <si>
    <t>受変電設備更新工事</t>
    <rPh sb="0" eb="1">
      <t>ジュ</t>
    </rPh>
    <rPh sb="1" eb="2">
      <t>ヘン</t>
    </rPh>
    <rPh sb="2" eb="3">
      <t>デン</t>
    </rPh>
    <rPh sb="3" eb="5">
      <t>セツビ</t>
    </rPh>
    <rPh sb="5" eb="7">
      <t>コウシン</t>
    </rPh>
    <rPh sb="7" eb="9">
      <t>コウジ</t>
    </rPh>
    <phoneticPr fontId="9"/>
  </si>
  <si>
    <t>設備改修工事　業務人・時間数</t>
  </si>
  <si>
    <t>平面図</t>
    <rPh sb="0" eb="3">
      <t>ヘイメンズ</t>
    </rPh>
    <phoneticPr fontId="4"/>
  </si>
  <si>
    <t>開発許可申請</t>
    <rPh sb="0" eb="2">
      <t>カイハツ</t>
    </rPh>
    <rPh sb="2" eb="4">
      <t>キョカ</t>
    </rPh>
    <rPh sb="4" eb="6">
      <t>シンセイ</t>
    </rPh>
    <phoneticPr fontId="9"/>
  </si>
  <si>
    <t>一般業務に係る業務人・時間数＋追加業務に係る業務人・時間数</t>
    <rPh sb="0" eb="2">
      <t>イッパン</t>
    </rPh>
    <rPh sb="2" eb="4">
      <t>ギョウム</t>
    </rPh>
    <rPh sb="5" eb="6">
      <t>カカ</t>
    </rPh>
    <rPh sb="7" eb="9">
      <t>ギョウム</t>
    </rPh>
    <rPh sb="9" eb="10">
      <t>ニン</t>
    </rPh>
    <rPh sb="11" eb="14">
      <t>ジカンスウ</t>
    </rPh>
    <rPh sb="15" eb="17">
      <t>ツイカ</t>
    </rPh>
    <rPh sb="17" eb="19">
      <t>ギョウム</t>
    </rPh>
    <rPh sb="20" eb="21">
      <t>カカ</t>
    </rPh>
    <rPh sb="22" eb="24">
      <t>ギョウム</t>
    </rPh>
    <rPh sb="24" eb="25">
      <t>ジン</t>
    </rPh>
    <rPh sb="26" eb="29">
      <t>ジカンスウ</t>
    </rPh>
    <phoneticPr fontId="4"/>
  </si>
  <si>
    <t>２．施工の試験</t>
    <rPh sb="2" eb="4">
      <t>セコウ</t>
    </rPh>
    <rPh sb="5" eb="7">
      <t>シケン</t>
    </rPh>
    <phoneticPr fontId="9"/>
  </si>
  <si>
    <t>１．施工状況（部位別工法，開口部の処理等）</t>
    <rPh sb="2" eb="4">
      <t>セコウ</t>
    </rPh>
    <rPh sb="4" eb="6">
      <t>ジョウキョウ</t>
    </rPh>
    <rPh sb="7" eb="9">
      <t>ブイ</t>
    </rPh>
    <rPh sb="9" eb="10">
      <t>ベツ</t>
    </rPh>
    <rPh sb="10" eb="12">
      <t>コウホウ</t>
    </rPh>
    <rPh sb="13" eb="15">
      <t>カイコウ</t>
    </rPh>
    <rPh sb="15" eb="16">
      <t>ブ</t>
    </rPh>
    <rPh sb="17" eb="19">
      <t>ショリ</t>
    </rPh>
    <rPh sb="19" eb="20">
      <t>トウ</t>
    </rPh>
    <phoneticPr fontId="9"/>
  </si>
  <si>
    <t>1,000㎡を超え2,000㎡以下</t>
  </si>
  <si>
    <t>その他（人・時間）</t>
    <rPh sb="2" eb="3">
      <t>タ</t>
    </rPh>
    <rPh sb="4" eb="5">
      <t>ニン</t>
    </rPh>
    <rPh sb="6" eb="8">
      <t>ジカン</t>
    </rPh>
    <phoneticPr fontId="4"/>
  </si>
  <si>
    <t>軽量鉄骨壁下地</t>
    <rPh sb="0" eb="2">
      <t>ケイリョウ</t>
    </rPh>
    <rPh sb="2" eb="4">
      <t>テッコツ</t>
    </rPh>
    <rPh sb="4" eb="5">
      <t>カベ</t>
    </rPh>
    <rPh sb="5" eb="7">
      <t>シタジ</t>
    </rPh>
    <phoneticPr fontId="9"/>
  </si>
  <si>
    <t>１．騒音，振動，油滴飛散等の防止対策</t>
    <rPh sb="2" eb="4">
      <t>ソウオン</t>
    </rPh>
    <rPh sb="5" eb="7">
      <t>シンドウ</t>
    </rPh>
    <rPh sb="8" eb="9">
      <t>ユ</t>
    </rPh>
    <rPh sb="9" eb="10">
      <t>テキ</t>
    </rPh>
    <rPh sb="10" eb="12">
      <t>ヒサン</t>
    </rPh>
    <rPh sb="12" eb="13">
      <t>トウ</t>
    </rPh>
    <rPh sb="14" eb="16">
      <t>ボウシ</t>
    </rPh>
    <rPh sb="16" eb="18">
      <t>タイサク</t>
    </rPh>
    <phoneticPr fontId="9"/>
  </si>
  <si>
    <t>機器仕様一覧</t>
    <rPh sb="0" eb="2">
      <t>キキ</t>
    </rPh>
    <rPh sb="2" eb="4">
      <t>シヨウ</t>
    </rPh>
    <rPh sb="4" eb="6">
      <t>イチラン</t>
    </rPh>
    <phoneticPr fontId="4"/>
  </si>
  <si>
    <t>２．溶融亜鉛メッキ高力ボルト工法施工管理技術者</t>
    <rPh sb="2" eb="4">
      <t>ヨウユウ</t>
    </rPh>
    <rPh sb="4" eb="6">
      <t>アエン</t>
    </rPh>
    <rPh sb="9" eb="10">
      <t>タカ</t>
    </rPh>
    <rPh sb="10" eb="11">
      <t>リョク</t>
    </rPh>
    <rPh sb="14" eb="16">
      <t>コウホウ</t>
    </rPh>
    <rPh sb="16" eb="18">
      <t>セコウ</t>
    </rPh>
    <rPh sb="18" eb="20">
      <t>カンリ</t>
    </rPh>
    <rPh sb="20" eb="22">
      <t>ギジュツ</t>
    </rPh>
    <rPh sb="22" eb="23">
      <t>シャ</t>
    </rPh>
    <phoneticPr fontId="9"/>
  </si>
  <si>
    <t>施工状況（重ね，留め付け等）</t>
    <rPh sb="0" eb="4">
      <t>セコウジョウキョウ</t>
    </rPh>
    <rPh sb="5" eb="6">
      <t>カサ</t>
    </rPh>
    <rPh sb="8" eb="9">
      <t>ト</t>
    </rPh>
    <rPh sb="10" eb="11">
      <t>ツ</t>
    </rPh>
    <rPh sb="12" eb="13">
      <t>トウ</t>
    </rPh>
    <phoneticPr fontId="9"/>
  </si>
  <si>
    <t>内部改修（複合）工事 (*2)</t>
  </si>
  <si>
    <t>　業務内容</t>
    <rPh sb="1" eb="3">
      <t>ギョウム</t>
    </rPh>
    <rPh sb="3" eb="5">
      <t>ナイヨウ</t>
    </rPh>
    <phoneticPr fontId="4"/>
  </si>
  <si>
    <t>契約締結の翌日から令和　　年　月　　日まで</t>
    <rPh sb="9" eb="11">
      <t>レイワ</t>
    </rPh>
    <phoneticPr fontId="4"/>
  </si>
  <si>
    <t>業務人・時間数</t>
    <rPh sb="0" eb="2">
      <t>ギョウム</t>
    </rPh>
    <rPh sb="2" eb="3">
      <t>ニン</t>
    </rPh>
    <rPh sb="4" eb="7">
      <t>ジカンスウ</t>
    </rPh>
    <phoneticPr fontId="21"/>
  </si>
  <si>
    <t>工事一時中止及び中止の指示</t>
    <rPh sb="0" eb="2">
      <t>コウジ</t>
    </rPh>
    <rPh sb="2" eb="4">
      <t>イチジ</t>
    </rPh>
    <rPh sb="4" eb="6">
      <t>チュウシ</t>
    </rPh>
    <rPh sb="6" eb="7">
      <t>オヨ</t>
    </rPh>
    <rPh sb="8" eb="10">
      <t>チュウシ</t>
    </rPh>
    <rPh sb="11" eb="13">
      <t>シジ</t>
    </rPh>
    <phoneticPr fontId="9"/>
  </si>
  <si>
    <t>業務細分率算出表</t>
  </si>
  <si>
    <t>労務単価技師Ｃ (R5)</t>
    <rPh sb="0" eb="2">
      <t>ロウム</t>
    </rPh>
    <rPh sb="2" eb="4">
      <t>タンカ</t>
    </rPh>
    <rPh sb="4" eb="6">
      <t>ギシ</t>
    </rPh>
    <phoneticPr fontId="4"/>
  </si>
  <si>
    <t>完成図書等</t>
    <rPh sb="0" eb="2">
      <t>カンセイ</t>
    </rPh>
    <rPh sb="2" eb="4">
      <t>トショ</t>
    </rPh>
    <rPh sb="4" eb="5">
      <t>トウ</t>
    </rPh>
    <phoneticPr fontId="9"/>
  </si>
  <si>
    <t>①</t>
  </si>
  <si>
    <t>２．施工図</t>
    <rPh sb="2" eb="4">
      <t>セコウ</t>
    </rPh>
    <rPh sb="4" eb="5">
      <t>ズ</t>
    </rPh>
    <phoneticPr fontId="9"/>
  </si>
  <si>
    <t>建築工事　計　</t>
    <rPh sb="0" eb="2">
      <t>ケンチク</t>
    </rPh>
    <rPh sb="2" eb="4">
      <t>コウジ</t>
    </rPh>
    <rPh sb="5" eb="6">
      <t>ケイ</t>
    </rPh>
    <phoneticPr fontId="4"/>
  </si>
  <si>
    <t>第２章２.３</t>
    <rPh sb="0" eb="1">
      <t>ダイ</t>
    </rPh>
    <rPh sb="2" eb="3">
      <t>ショウ</t>
    </rPh>
    <phoneticPr fontId="21"/>
  </si>
  <si>
    <t>（ⅱ）設計条件の変更協議</t>
    <rPh sb="3" eb="5">
      <t>セッケイ</t>
    </rPh>
    <rPh sb="5" eb="7">
      <t>ジョウケン</t>
    </rPh>
    <rPh sb="8" eb="10">
      <t>ヘンコウ</t>
    </rPh>
    <rPh sb="10" eb="12">
      <t>キョウギ</t>
    </rPh>
    <phoneticPr fontId="9"/>
  </si>
  <si>
    <t>30㎡を超え100㎡以下</t>
    <rPh sb="4" eb="5">
      <t>コ</t>
    </rPh>
    <rPh sb="10" eb="12">
      <t>イカ</t>
    </rPh>
    <phoneticPr fontId="4"/>
  </si>
  <si>
    <t>機器仕様一覧表</t>
    <rPh sb="0" eb="2">
      <t>キキ</t>
    </rPh>
    <rPh sb="2" eb="4">
      <t>シヨウ</t>
    </rPh>
    <rPh sb="4" eb="7">
      <t>イチランヒョウ</t>
    </rPh>
    <phoneticPr fontId="9"/>
  </si>
  <si>
    <t>特記による。</t>
    <rPh sb="0" eb="2">
      <t>トッキ</t>
    </rPh>
    <phoneticPr fontId="9"/>
  </si>
  <si>
    <t>１．掘削中の泥水，揚水試験時等の排水の処理</t>
    <rPh sb="2" eb="5">
      <t>クッサクチュウ</t>
    </rPh>
    <rPh sb="6" eb="8">
      <t>ドロミズ</t>
    </rPh>
    <rPh sb="9" eb="11">
      <t>ヨウスイ</t>
    </rPh>
    <rPh sb="11" eb="13">
      <t>シケン</t>
    </rPh>
    <rPh sb="13" eb="14">
      <t>ジ</t>
    </rPh>
    <rPh sb="14" eb="15">
      <t>トウ</t>
    </rPh>
    <rPh sb="16" eb="18">
      <t>ハイスイ</t>
    </rPh>
    <rPh sb="19" eb="21">
      <t>ショリ</t>
    </rPh>
    <phoneticPr fontId="9"/>
  </si>
  <si>
    <t>　①第1第1号ロ</t>
  </si>
  <si>
    <t>直接人件費（Ｂ）＋諸経費（Ｃ）＋技術料等経費（Ｄ）＋特別経費（Ｅ）</t>
    <rPh sb="0" eb="2">
      <t>チョクセツ</t>
    </rPh>
    <rPh sb="2" eb="5">
      <t>ジンケンヒ</t>
    </rPh>
    <rPh sb="9" eb="12">
      <t>ショケイヒ</t>
    </rPh>
    <rPh sb="16" eb="19">
      <t>ギジュツリョウ</t>
    </rPh>
    <rPh sb="19" eb="20">
      <t>トウ</t>
    </rPh>
    <rPh sb="20" eb="22">
      <t>ケイヒ</t>
    </rPh>
    <rPh sb="26" eb="28">
      <t>トクベツ</t>
    </rPh>
    <rPh sb="28" eb="30">
      <t>ケイヒ</t>
    </rPh>
    <phoneticPr fontId="4"/>
  </si>
  <si>
    <t>10,000㎡を超え50,000㎡以下</t>
  </si>
  <si>
    <t>委託料の予定額（消費税込み）</t>
  </si>
  <si>
    <t>文化財その他の埋蔵物</t>
    <rPh sb="0" eb="2">
      <t>ブンカ</t>
    </rPh>
    <rPh sb="2" eb="3">
      <t>ザイ</t>
    </rPh>
    <rPh sb="5" eb="6">
      <t>タ</t>
    </rPh>
    <rPh sb="7" eb="9">
      <t>マイゾウ</t>
    </rPh>
    <rPh sb="9" eb="10">
      <t>ブツ</t>
    </rPh>
    <phoneticPr fontId="9"/>
  </si>
  <si>
    <t>低減率</t>
    <rPh sb="0" eb="3">
      <t>テイゲンリツ</t>
    </rPh>
    <phoneticPr fontId="4"/>
  </si>
  <si>
    <t>各階平面図（既存・改修）</t>
    <rPh sb="0" eb="2">
      <t>カクカイ</t>
    </rPh>
    <rPh sb="2" eb="5">
      <t>ヘイメンズ</t>
    </rPh>
    <rPh sb="6" eb="8">
      <t>キゾン</t>
    </rPh>
    <rPh sb="9" eb="11">
      <t>カイシュウ</t>
    </rPh>
    <phoneticPr fontId="9"/>
  </si>
  <si>
    <t>補強コンクリートブロック造（令第62条の8ただし書）</t>
  </si>
  <si>
    <t>小　　　計</t>
    <rPh sb="0" eb="1">
      <t>ショウ</t>
    </rPh>
    <phoneticPr fontId="9"/>
  </si>
  <si>
    <t>第二号</t>
    <rPh sb="0" eb="1">
      <t>ダイ</t>
    </rPh>
    <rPh sb="1" eb="2">
      <t>２</t>
    </rPh>
    <rPh sb="2" eb="3">
      <t>ゴウ</t>
    </rPh>
    <phoneticPr fontId="4"/>
  </si>
  <si>
    <t>→石造、れんが造、コンクリートブロック造、無筋コンクリート造その他これらに類する構造とした建築物で高さが13ｍ又は軒の高さが9ｍを超えるもので①に該当しないもの</t>
  </si>
  <si>
    <t>適用</t>
  </si>
  <si>
    <t>追加業務に係る業務人・時間数の算定</t>
    <rPh sb="0" eb="2">
      <t>ツイカ</t>
    </rPh>
    <rPh sb="2" eb="4">
      <t>ギョウム</t>
    </rPh>
    <rPh sb="5" eb="6">
      <t>カカ</t>
    </rPh>
    <rPh sb="7" eb="10">
      <t>ギョウムニン</t>
    </rPh>
    <rPh sb="11" eb="14">
      <t>ジカンスウ</t>
    </rPh>
    <rPh sb="15" eb="17">
      <t>サンテイ</t>
    </rPh>
    <phoneticPr fontId="4"/>
  </si>
  <si>
    <t>既存不適格建築物に関する規制の合理化（構造耐力規定の合理化）</t>
  </si>
  <si>
    <t>４．仮設物撤去後の状況</t>
    <rPh sb="2" eb="5">
      <t>カセツブツ</t>
    </rPh>
    <rPh sb="5" eb="7">
      <t>テッキョ</t>
    </rPh>
    <rPh sb="7" eb="8">
      <t>ゴ</t>
    </rPh>
    <rPh sb="9" eb="11">
      <t>ジョウキョウ</t>
    </rPh>
    <phoneticPr fontId="9"/>
  </si>
  <si>
    <t>Ａ１判</t>
    <rPh sb="2" eb="3">
      <t>バン</t>
    </rPh>
    <phoneticPr fontId="4"/>
  </si>
  <si>
    <t>構造</t>
    <rPh sb="0" eb="2">
      <t>コウゾウ</t>
    </rPh>
    <phoneticPr fontId="9"/>
  </si>
  <si>
    <t>確認申請</t>
  </si>
  <si>
    <t>立体倉庫，物流ターミナル等</t>
    <rPh sb="0" eb="2">
      <t>リッタイ</t>
    </rPh>
    <rPh sb="2" eb="4">
      <t>ソウコ</t>
    </rPh>
    <rPh sb="5" eb="7">
      <t>ブツリュウ</t>
    </rPh>
    <rPh sb="12" eb="13">
      <t>トウ</t>
    </rPh>
    <phoneticPr fontId="4"/>
  </si>
  <si>
    <t>３．主要機器の製造年月日，諸元，製造所等の表示</t>
    <rPh sb="2" eb="4">
      <t>シュヨウ</t>
    </rPh>
    <rPh sb="4" eb="6">
      <t>キキ</t>
    </rPh>
    <rPh sb="7" eb="9">
      <t>セイゾウ</t>
    </rPh>
    <rPh sb="9" eb="12">
      <t>ネンガッピ</t>
    </rPh>
    <rPh sb="13" eb="14">
      <t>ショ</t>
    </rPh>
    <rPh sb="14" eb="15">
      <t>ゲン</t>
    </rPh>
    <rPh sb="16" eb="18">
      <t>セイゾウ</t>
    </rPh>
    <rPh sb="18" eb="19">
      <t>ショ</t>
    </rPh>
    <rPh sb="19" eb="20">
      <t>トウ</t>
    </rPh>
    <rPh sb="21" eb="23">
      <t>ヒョウジ</t>
    </rPh>
    <phoneticPr fontId="9"/>
  </si>
  <si>
    <t>　その他</t>
    <rPh sb="3" eb="4">
      <t>タ</t>
    </rPh>
    <phoneticPr fontId="4"/>
  </si>
  <si>
    <t>天井伏図</t>
    <rPh sb="0" eb="2">
      <t>テンジョウ</t>
    </rPh>
    <rPh sb="2" eb="3">
      <t>フ</t>
    </rPh>
    <rPh sb="3" eb="4">
      <t>ズ</t>
    </rPh>
    <phoneticPr fontId="4"/>
  </si>
  <si>
    <t>第十号第２類</t>
    <rPh sb="0" eb="1">
      <t>ダイ</t>
    </rPh>
    <rPh sb="1" eb="2">
      <t>１０</t>
    </rPh>
    <rPh sb="2" eb="3">
      <t>ゴウ</t>
    </rPh>
    <phoneticPr fontId="4"/>
  </si>
  <si>
    <t>（４）基本設計方針の策定</t>
    <rPh sb="3" eb="5">
      <t>キホン</t>
    </rPh>
    <rPh sb="5" eb="7">
      <t>セッケイ</t>
    </rPh>
    <rPh sb="7" eb="9">
      <t>ホウシン</t>
    </rPh>
    <rPh sb="10" eb="12">
      <t>サクテイ</t>
    </rPh>
    <phoneticPr fontId="9"/>
  </si>
  <si>
    <t>対象となる構造計算</t>
  </si>
  <si>
    <t>天井伏図</t>
  </si>
  <si>
    <t>時間あたり燃料費 W=</t>
    <rPh sb="0" eb="2">
      <t>ジカン</t>
    </rPh>
    <rPh sb="5" eb="8">
      <t>ネンリョウヒ</t>
    </rPh>
    <phoneticPr fontId="23"/>
  </si>
  <si>
    <t>第五号</t>
    <rPh sb="0" eb="1">
      <t>ダイ</t>
    </rPh>
    <rPh sb="1" eb="2">
      <t>５</t>
    </rPh>
    <rPh sb="2" eb="3">
      <t>ゴウ</t>
    </rPh>
    <phoneticPr fontId="4"/>
  </si>
  <si>
    <t>４．切取り試験（厚さ），混合物の抽出試験</t>
    <rPh sb="2" eb="4">
      <t>キリト</t>
    </rPh>
    <rPh sb="5" eb="7">
      <t>シケン</t>
    </rPh>
    <rPh sb="8" eb="9">
      <t>アツ</t>
    </rPh>
    <rPh sb="12" eb="15">
      <t>コンゴウブツ</t>
    </rPh>
    <rPh sb="16" eb="18">
      <t>チュウシュツ</t>
    </rPh>
    <rPh sb="18" eb="20">
      <t>シケン</t>
    </rPh>
    <phoneticPr fontId="9"/>
  </si>
  <si>
    <t>１．発生材の再使用</t>
    <rPh sb="2" eb="4">
      <t>ハッセイ</t>
    </rPh>
    <rPh sb="4" eb="5">
      <t>ザイ</t>
    </rPh>
    <rPh sb="6" eb="7">
      <t>サイ</t>
    </rPh>
    <rPh sb="7" eb="9">
      <t>シヨウ</t>
    </rPh>
    <phoneticPr fontId="9"/>
  </si>
  <si>
    <t>一単位あたり</t>
  </si>
  <si>
    <t>総合病院等</t>
    <rPh sb="0" eb="2">
      <t>ソウゴウ</t>
    </rPh>
    <rPh sb="2" eb="4">
      <t>ビョウイン</t>
    </rPh>
    <rPh sb="4" eb="5">
      <t>トウ</t>
    </rPh>
    <phoneticPr fontId="4"/>
  </si>
  <si>
    <t>　損料</t>
    <rPh sb="1" eb="3">
      <t>ソンリョウ</t>
    </rPh>
    <phoneticPr fontId="23"/>
  </si>
  <si>
    <t>実験施設を有する大学及び専門学校，研究所等</t>
    <rPh sb="0" eb="2">
      <t>ジッケン</t>
    </rPh>
    <rPh sb="2" eb="4">
      <t>シセツ</t>
    </rPh>
    <rPh sb="5" eb="6">
      <t>ユウ</t>
    </rPh>
    <rPh sb="8" eb="10">
      <t>ダイガク</t>
    </rPh>
    <rPh sb="10" eb="11">
      <t>オヨ</t>
    </rPh>
    <rPh sb="12" eb="14">
      <t>センモン</t>
    </rPh>
    <rPh sb="14" eb="16">
      <t>ガッコウ</t>
    </rPh>
    <rPh sb="17" eb="20">
      <t>ケンキュウジョ</t>
    </rPh>
    <rPh sb="20" eb="21">
      <t>トウ</t>
    </rPh>
    <phoneticPr fontId="4"/>
  </si>
  <si>
    <t>供用日</t>
    <rPh sb="0" eb="2">
      <t>キョウヨウ</t>
    </rPh>
    <rPh sb="2" eb="3">
      <t>ヒ</t>
    </rPh>
    <phoneticPr fontId="23"/>
  </si>
  <si>
    <t>電力設備工事</t>
    <rPh sb="0" eb="2">
      <t>デンリョク</t>
    </rPh>
    <rPh sb="2" eb="4">
      <t>セツビ</t>
    </rPh>
    <rPh sb="4" eb="6">
      <t>コウジ</t>
    </rPh>
    <phoneticPr fontId="9"/>
  </si>
  <si>
    <t>組積造</t>
  </si>
  <si>
    <t>⑧</t>
  </si>
  <si>
    <t>作成図面枚数</t>
    <rPh sb="0" eb="2">
      <t>サクセイ</t>
    </rPh>
    <rPh sb="2" eb="4">
      <t>ズメン</t>
    </rPh>
    <rPh sb="4" eb="6">
      <t>マイスウ</t>
    </rPh>
    <phoneticPr fontId="4"/>
  </si>
  <si>
    <t>便所平面図（既存・改修）</t>
    <rPh sb="0" eb="2">
      <t>ベンジョ</t>
    </rPh>
    <rPh sb="2" eb="5">
      <t>ヘイメンズ</t>
    </rPh>
    <rPh sb="6" eb="8">
      <t>キゾン</t>
    </rPh>
    <rPh sb="9" eb="11">
      <t>カイシュウ</t>
    </rPh>
    <phoneticPr fontId="9"/>
  </si>
  <si>
    <t>４．塗装面の確認</t>
    <rPh sb="2" eb="4">
      <t>トソウ</t>
    </rPh>
    <rPh sb="4" eb="5">
      <t>メン</t>
    </rPh>
    <rPh sb="6" eb="8">
      <t>カクニン</t>
    </rPh>
    <phoneticPr fontId="9"/>
  </si>
  <si>
    <t>適用は規模等を考慮して判断する。</t>
    <rPh sb="0" eb="2">
      <t>テキヨウ</t>
    </rPh>
    <rPh sb="3" eb="5">
      <t>キボ</t>
    </rPh>
    <rPh sb="5" eb="6">
      <t>トウ</t>
    </rPh>
    <rPh sb="7" eb="9">
      <t>コウリョ</t>
    </rPh>
    <rPh sb="11" eb="13">
      <t>ハンダン</t>
    </rPh>
    <phoneticPr fontId="9"/>
  </si>
  <si>
    <t>→水平力を負担する筋かいの軸部が降伏する場合において、筋交いの端部及び接合部が破断しないことが確かめられないもの</t>
  </si>
  <si>
    <t>÷</t>
  </si>
  <si>
    <t>概ね</t>
    <rPh sb="0" eb="1">
      <t>オオム</t>
    </rPh>
    <phoneticPr fontId="4"/>
  </si>
  <si>
    <t>外部改修工事</t>
    <rPh sb="0" eb="2">
      <t>ガイブ</t>
    </rPh>
    <rPh sb="2" eb="4">
      <t>カイシュウ</t>
    </rPh>
    <rPh sb="4" eb="6">
      <t>コウジ</t>
    </rPh>
    <phoneticPr fontId="4"/>
  </si>
  <si>
    <t>施工計画書記載事項</t>
    <rPh sb="0" eb="2">
      <t>セコウ</t>
    </rPh>
    <rPh sb="2" eb="4">
      <t>ケイカク</t>
    </rPh>
    <rPh sb="4" eb="5">
      <t>ショ</t>
    </rPh>
    <rPh sb="5" eb="7">
      <t>キサイ</t>
    </rPh>
    <rPh sb="7" eb="9">
      <t>ジコウ</t>
    </rPh>
    <phoneticPr fontId="9"/>
  </si>
  <si>
    <t>コンクリートの製造及び輸送</t>
    <rPh sb="7" eb="9">
      <t>セイゾウ</t>
    </rPh>
    <rPh sb="9" eb="10">
      <t>オヨ</t>
    </rPh>
    <rPh sb="11" eb="13">
      <t>ユソウ</t>
    </rPh>
    <phoneticPr fontId="9"/>
  </si>
  <si>
    <t>当該部分の検査</t>
    <rPh sb="0" eb="2">
      <t>トウガイ</t>
    </rPh>
    <rPh sb="2" eb="4">
      <t>ブブン</t>
    </rPh>
    <rPh sb="5" eb="7">
      <t>ケンサ</t>
    </rPh>
    <phoneticPr fontId="9"/>
  </si>
  <si>
    <t>路床</t>
    <rPh sb="0" eb="1">
      <t>ロ</t>
    </rPh>
    <rPh sb="1" eb="2">
      <t>ショウ</t>
    </rPh>
    <phoneticPr fontId="9"/>
  </si>
  <si>
    <t>試験調整記録等，必要に応じて立会</t>
    <rPh sb="0" eb="2">
      <t>シケン</t>
    </rPh>
    <rPh sb="2" eb="4">
      <t>チョウセイ</t>
    </rPh>
    <rPh sb="4" eb="6">
      <t>キロク</t>
    </rPh>
    <rPh sb="6" eb="7">
      <t>トウ</t>
    </rPh>
    <rPh sb="8" eb="10">
      <t>ヒツヨウ</t>
    </rPh>
    <rPh sb="11" eb="12">
      <t>オウ</t>
    </rPh>
    <rPh sb="14" eb="16">
      <t>タチアイ</t>
    </rPh>
    <phoneticPr fontId="9"/>
  </si>
  <si>
    <t>テント倉庫建築物</t>
  </si>
  <si>
    <t>空調設備改修工事</t>
    <rPh sb="0" eb="2">
      <t>クウチョウ</t>
    </rPh>
    <rPh sb="2" eb="4">
      <t>セツビ</t>
    </rPh>
    <rPh sb="4" eb="6">
      <t>カイシュウ</t>
    </rPh>
    <rPh sb="6" eb="8">
      <t>コウジ</t>
    </rPh>
    <phoneticPr fontId="9"/>
  </si>
  <si>
    <t>施工状況（下地，種別及び工程，仕上り，養生等）</t>
    <rPh sb="0" eb="2">
      <t>セコウ</t>
    </rPh>
    <rPh sb="2" eb="4">
      <t>ジョウキョウ</t>
    </rPh>
    <rPh sb="5" eb="7">
      <t>シタジ</t>
    </rPh>
    <rPh sb="8" eb="10">
      <t>シュベツ</t>
    </rPh>
    <rPh sb="10" eb="11">
      <t>オヨ</t>
    </rPh>
    <rPh sb="12" eb="14">
      <t>コウテイ</t>
    </rPh>
    <rPh sb="15" eb="17">
      <t>シアガ</t>
    </rPh>
    <rPh sb="19" eb="21">
      <t>ヨウジョウ</t>
    </rPh>
    <rPh sb="21" eb="22">
      <t>トウ</t>
    </rPh>
    <phoneticPr fontId="9"/>
  </si>
  <si>
    <t>　①第5第1項各号、第2項から第5項 まで</t>
  </si>
  <si>
    <t>ブロック系舗装</t>
    <rPh sb="4" eb="5">
      <t>ケイ</t>
    </rPh>
    <rPh sb="5" eb="7">
      <t>ホソウ</t>
    </rPh>
    <phoneticPr fontId="9"/>
  </si>
  <si>
    <t>（Ｅ）</t>
  </si>
  <si>
    <t>（Ａ）</t>
  </si>
  <si>
    <t>面　積</t>
    <rPh sb="0" eb="1">
      <t>メン</t>
    </rPh>
    <rPh sb="2" eb="3">
      <t>セキ</t>
    </rPh>
    <phoneticPr fontId="9"/>
  </si>
  <si>
    <t>４．施工完了後の試験</t>
    <rPh sb="2" eb="4">
      <t>セコウ</t>
    </rPh>
    <rPh sb="4" eb="6">
      <t>カンリョウ</t>
    </rPh>
    <rPh sb="6" eb="7">
      <t>ゴ</t>
    </rPh>
    <rPh sb="8" eb="10">
      <t>シケン</t>
    </rPh>
    <phoneticPr fontId="9"/>
  </si>
  <si>
    <t>②令第81条第2項第2号イ</t>
  </si>
  <si>
    <t>資格証明資料</t>
    <rPh sb="0" eb="2">
      <t>シカク</t>
    </rPh>
    <rPh sb="2" eb="4">
      <t>ショウメイ</t>
    </rPh>
    <rPh sb="4" eb="6">
      <t>シリョウ</t>
    </rPh>
    <phoneticPr fontId="9"/>
  </si>
  <si>
    <t>衛生器具仕様一覧表</t>
    <rPh sb="0" eb="2">
      <t>エイセイ</t>
    </rPh>
    <rPh sb="2" eb="4">
      <t>キグ</t>
    </rPh>
    <rPh sb="4" eb="6">
      <t>シヨウ</t>
    </rPh>
    <rPh sb="6" eb="9">
      <t>イチランヒョウ</t>
    </rPh>
    <phoneticPr fontId="9"/>
  </si>
  <si>
    <t>１．養生の状態</t>
    <rPh sb="2" eb="4">
      <t>ヨウジョウ</t>
    </rPh>
    <rPh sb="5" eb="7">
      <t>ジョウタイ</t>
    </rPh>
    <phoneticPr fontId="9"/>
  </si>
  <si>
    <t>技術料等経費率</t>
  </si>
  <si>
    <t>改正法第20条第3号に定める建築物で、同号イ定める方法により安全性を確認したもの（ルート１の計算を行ったもの）で、かつ、大臣認定プログラムにより構造計算を行ったもの</t>
  </si>
  <si>
    <t>とい</t>
  </si>
  <si>
    <t>１．施工図等（他工種との納まり）</t>
    <rPh sb="2" eb="4">
      <t>セコウ</t>
    </rPh>
    <rPh sb="4" eb="5">
      <t>ズ</t>
    </rPh>
    <rPh sb="5" eb="6">
      <t>トウ</t>
    </rPh>
    <rPh sb="7" eb="8">
      <t>タ</t>
    </rPh>
    <rPh sb="8" eb="9">
      <t>コウ</t>
    </rPh>
    <rPh sb="9" eb="10">
      <t>シュ</t>
    </rPh>
    <rPh sb="12" eb="13">
      <t>オサ</t>
    </rPh>
    <phoneticPr fontId="9"/>
  </si>
  <si>
    <t>２．施工の試験（絶縁抵抗及び絶縁耐力試験，接地抵抗試験，非常用照明設置照度測定，照明器具点灯試験（全数），</t>
    <rPh sb="2" eb="4">
      <t>セコウ</t>
    </rPh>
    <rPh sb="5" eb="7">
      <t>シケン</t>
    </rPh>
    <rPh sb="8" eb="10">
      <t>ゼツエン</t>
    </rPh>
    <rPh sb="10" eb="12">
      <t>テイコウ</t>
    </rPh>
    <rPh sb="12" eb="13">
      <t>オヨ</t>
    </rPh>
    <rPh sb="14" eb="16">
      <t>ゼツエン</t>
    </rPh>
    <rPh sb="16" eb="18">
      <t>タイリョク</t>
    </rPh>
    <rPh sb="18" eb="20">
      <t>シケン</t>
    </rPh>
    <rPh sb="21" eb="23">
      <t>セッチ</t>
    </rPh>
    <rPh sb="23" eb="25">
      <t>テイコウ</t>
    </rPh>
    <rPh sb="25" eb="27">
      <t>シケン</t>
    </rPh>
    <rPh sb="28" eb="31">
      <t>ヒジョウヨウ</t>
    </rPh>
    <rPh sb="31" eb="33">
      <t>ショウメイ</t>
    </rPh>
    <rPh sb="33" eb="35">
      <t>セッチ</t>
    </rPh>
    <rPh sb="35" eb="37">
      <t>ショウド</t>
    </rPh>
    <rPh sb="37" eb="39">
      <t>ソクテイ</t>
    </rPh>
    <rPh sb="40" eb="42">
      <t>ショウメイ</t>
    </rPh>
    <rPh sb="42" eb="44">
      <t>キグ</t>
    </rPh>
    <rPh sb="44" eb="46">
      <t>テントウ</t>
    </rPh>
    <rPh sb="46" eb="48">
      <t>シケン</t>
    </rPh>
    <rPh sb="49" eb="51">
      <t>ゼンスウ</t>
    </rPh>
    <phoneticPr fontId="9"/>
  </si>
  <si>
    <t>素地ごしらえ</t>
    <rPh sb="0" eb="2">
      <t>ソジ</t>
    </rPh>
    <phoneticPr fontId="9"/>
  </si>
  <si>
    <t>２．完成届</t>
    <rPh sb="2" eb="4">
      <t>カンセイ</t>
    </rPh>
    <rPh sb="4" eb="5">
      <t>トドケ</t>
    </rPh>
    <phoneticPr fontId="9"/>
  </si>
  <si>
    <t>構造図</t>
  </si>
  <si>
    <t>燃料費 W=</t>
    <rPh sb="0" eb="2">
      <t>ネンリョウ</t>
    </rPh>
    <rPh sb="2" eb="3">
      <t>ヒ</t>
    </rPh>
    <phoneticPr fontId="23"/>
  </si>
  <si>
    <t>２．接地極位置等の表示</t>
    <rPh sb="2" eb="4">
      <t>セッチ</t>
    </rPh>
    <rPh sb="4" eb="5">
      <t>キョク</t>
    </rPh>
    <rPh sb="5" eb="8">
      <t>イチトウ</t>
    </rPh>
    <rPh sb="9" eb="11">
      <t>ヒョウジ</t>
    </rPh>
    <phoneticPr fontId="9"/>
  </si>
  <si>
    <t>高圧引込設備配線図（改修）</t>
  </si>
  <si>
    <t>改修工事費</t>
    <rPh sb="0" eb="2">
      <t>カイシュウ</t>
    </rPh>
    <rPh sb="2" eb="5">
      <t>コウジヒ</t>
    </rPh>
    <phoneticPr fontId="21"/>
  </si>
  <si>
    <t>２．施工状況（仕上り状態，取付状況等）</t>
    <rPh sb="2" eb="4">
      <t>セコウ</t>
    </rPh>
    <rPh sb="4" eb="6">
      <t>ジョウキョウ</t>
    </rPh>
    <rPh sb="7" eb="9">
      <t>シアガ</t>
    </rPh>
    <rPh sb="10" eb="12">
      <t>ジョウタイ</t>
    </rPh>
    <rPh sb="13" eb="15">
      <t>トリツケ</t>
    </rPh>
    <rPh sb="15" eb="17">
      <t>ジョウキョウ</t>
    </rPh>
    <rPh sb="17" eb="18">
      <t>トウ</t>
    </rPh>
    <phoneticPr fontId="9"/>
  </si>
  <si>
    <t>給排水設備系統図</t>
    <rPh sb="0" eb="3">
      <t>キュウハイスイ</t>
    </rPh>
    <rPh sb="3" eb="5">
      <t>セツビ</t>
    </rPh>
    <rPh sb="5" eb="8">
      <t>ケイトウズ</t>
    </rPh>
    <phoneticPr fontId="9"/>
  </si>
  <si>
    <t>内部改修（単独）工事(*1)</t>
    <rPh sb="0" eb="2">
      <t>ナイブ</t>
    </rPh>
    <rPh sb="2" eb="4">
      <t>カイシュウ</t>
    </rPh>
    <rPh sb="5" eb="7">
      <t>タンドク</t>
    </rPh>
    <rPh sb="8" eb="10">
      <t>コウジ</t>
    </rPh>
    <phoneticPr fontId="9"/>
  </si>
  <si>
    <t>設備改修工事分の設計に係る図面１枚毎の換算図面枚数の算定</t>
    <rPh sb="0" eb="2">
      <t>セツビ</t>
    </rPh>
    <phoneticPr fontId="4"/>
  </si>
  <si>
    <t>屋内プール，スタジアム等</t>
    <rPh sb="0" eb="2">
      <t>オクナイ</t>
    </rPh>
    <rPh sb="11" eb="12">
      <t>トウ</t>
    </rPh>
    <phoneticPr fontId="4"/>
  </si>
  <si>
    <t>工事現場管理</t>
    <rPh sb="0" eb="2">
      <t>コウジ</t>
    </rPh>
    <rPh sb="2" eb="4">
      <t>ゲンバ</t>
    </rPh>
    <rPh sb="4" eb="6">
      <t>カンリ</t>
    </rPh>
    <phoneticPr fontId="9"/>
  </si>
  <si>
    <t>H14国交告667号</t>
  </si>
  <si>
    <t>災害状況，要因，復旧方法</t>
    <rPh sb="0" eb="2">
      <t>サイガイ</t>
    </rPh>
    <rPh sb="2" eb="4">
      <t>ジョウキョウ</t>
    </rPh>
    <rPh sb="5" eb="7">
      <t>ヨウイン</t>
    </rPh>
    <rPh sb="8" eb="10">
      <t>フッキュウ</t>
    </rPh>
    <rPh sb="10" eb="12">
      <t>ホウホウ</t>
    </rPh>
    <phoneticPr fontId="9"/>
  </si>
  <si>
    <t>入　力　表</t>
    <rPh sb="0" eb="1">
      <t>イリ</t>
    </rPh>
    <rPh sb="2" eb="3">
      <t>チカラ</t>
    </rPh>
    <rPh sb="4" eb="5">
      <t>ヒョウ</t>
    </rPh>
    <phoneticPr fontId="4"/>
  </si>
  <si>
    <t>さく井設備工事</t>
    <rPh sb="2" eb="3">
      <t>イ</t>
    </rPh>
    <rPh sb="3" eb="5">
      <t>セツビ</t>
    </rPh>
    <rPh sb="5" eb="7">
      <t>コウジ</t>
    </rPh>
    <phoneticPr fontId="9"/>
  </si>
  <si>
    <t>中間検査</t>
    <rPh sb="0" eb="2">
      <t>チュウカン</t>
    </rPh>
    <rPh sb="2" eb="4">
      <t>ケンサ</t>
    </rPh>
    <phoneticPr fontId="9"/>
  </si>
  <si>
    <t>地内　　　　地区を入力</t>
    <rPh sb="0" eb="1">
      <t>チ</t>
    </rPh>
    <rPh sb="1" eb="2">
      <t>ナイ</t>
    </rPh>
    <rPh sb="6" eb="8">
      <t>チク</t>
    </rPh>
    <rPh sb="9" eb="11">
      <t>ニュウリョク</t>
    </rPh>
    <phoneticPr fontId="4"/>
  </si>
  <si>
    <t>工事完成検査</t>
    <rPh sb="0" eb="2">
      <t>コウジ</t>
    </rPh>
    <rPh sb="2" eb="4">
      <t>カンセイ</t>
    </rPh>
    <rPh sb="4" eb="6">
      <t>ケンサ</t>
    </rPh>
    <phoneticPr fontId="9"/>
  </si>
  <si>
    <t>2,000㎡未満</t>
    <rPh sb="6" eb="8">
      <t>ミマン</t>
    </rPh>
    <phoneticPr fontId="4"/>
  </si>
  <si>
    <t>（２）工事材料、設備機器等の選定に関する設計意図の観点からの検討、助言等</t>
    <rPh sb="3" eb="5">
      <t>コウジ</t>
    </rPh>
    <rPh sb="5" eb="7">
      <t>ザイリョウ</t>
    </rPh>
    <rPh sb="8" eb="10">
      <t>セツビ</t>
    </rPh>
    <rPh sb="10" eb="12">
      <t>キキ</t>
    </rPh>
    <rPh sb="12" eb="13">
      <t>トウ</t>
    </rPh>
    <rPh sb="14" eb="16">
      <t>センテイ</t>
    </rPh>
    <rPh sb="17" eb="18">
      <t>カン</t>
    </rPh>
    <rPh sb="20" eb="22">
      <t>セッケイ</t>
    </rPh>
    <rPh sb="22" eb="24">
      <t>イト</t>
    </rPh>
    <rPh sb="25" eb="27">
      <t>カンテン</t>
    </rPh>
    <rPh sb="30" eb="32">
      <t>ケントウ</t>
    </rPh>
    <rPh sb="33" eb="36">
      <t>ジョゲントウ</t>
    </rPh>
    <phoneticPr fontId="9"/>
  </si>
  <si>
    <t>２．予想外の障害物の発見時，切土路床が軟弱な場合</t>
    <rPh sb="2" eb="5">
      <t>ヨソウガイ</t>
    </rPh>
    <rPh sb="6" eb="9">
      <t>ショウガイブツ</t>
    </rPh>
    <rPh sb="10" eb="12">
      <t>ハッケン</t>
    </rPh>
    <rPh sb="12" eb="13">
      <t>ジ</t>
    </rPh>
    <rPh sb="14" eb="15">
      <t>キリ</t>
    </rPh>
    <rPh sb="15" eb="16">
      <t>ド</t>
    </rPh>
    <rPh sb="16" eb="17">
      <t>ロ</t>
    </rPh>
    <rPh sb="17" eb="18">
      <t>ショウ</t>
    </rPh>
    <rPh sb="19" eb="21">
      <t>ナンジャク</t>
    </rPh>
    <rPh sb="22" eb="24">
      <t>バアイ</t>
    </rPh>
    <phoneticPr fontId="9"/>
  </si>
  <si>
    <t>細別</t>
    <rPh sb="0" eb="1">
      <t>サイ</t>
    </rPh>
    <rPh sb="1" eb="2">
      <t>ベツ</t>
    </rPh>
    <phoneticPr fontId="9"/>
  </si>
  <si>
    <t>設計意図の伝達</t>
    <rPh sb="0" eb="2">
      <t>セッケイ</t>
    </rPh>
    <rPh sb="2" eb="4">
      <t>イト</t>
    </rPh>
    <rPh sb="5" eb="7">
      <t>デンタツ</t>
    </rPh>
    <phoneticPr fontId="9"/>
  </si>
  <si>
    <t>外構図</t>
    <rPh sb="0" eb="1">
      <t>ガイ</t>
    </rPh>
    <rPh sb="1" eb="2">
      <t>コウ</t>
    </rPh>
    <rPh sb="2" eb="3">
      <t>ズ</t>
    </rPh>
    <phoneticPr fontId="9"/>
  </si>
  <si>
    <t>５．ひび割れ防止対策</t>
    <rPh sb="4" eb="5">
      <t>ワ</t>
    </rPh>
    <rPh sb="6" eb="8">
      <t>ボウシ</t>
    </rPh>
    <rPh sb="8" eb="10">
      <t>タイサク</t>
    </rPh>
    <phoneticPr fontId="9"/>
  </si>
  <si>
    <t>改修工事費（千円）</t>
    <rPh sb="0" eb="2">
      <t>カイシュウ</t>
    </rPh>
    <rPh sb="2" eb="5">
      <t>コウジヒ</t>
    </rPh>
    <rPh sb="6" eb="8">
      <t>センエン</t>
    </rPh>
    <phoneticPr fontId="4"/>
  </si>
  <si>
    <t>→設計用せん断力を用いた許容応力度計算により安全性を確認できないもの</t>
  </si>
  <si>
    <t>主要構造部の配筋</t>
    <rPh sb="0" eb="2">
      <t>シュヨウ</t>
    </rPh>
    <rPh sb="2" eb="4">
      <t>コウゾウ</t>
    </rPh>
    <rPh sb="4" eb="5">
      <t>ブ</t>
    </rPh>
    <rPh sb="6" eb="7">
      <t>ハイ</t>
    </rPh>
    <rPh sb="7" eb="8">
      <t>キン</t>
    </rPh>
    <phoneticPr fontId="9"/>
  </si>
  <si>
    <t>電気設備図（既存・改修）</t>
    <rPh sb="0" eb="2">
      <t>デンキ</t>
    </rPh>
    <rPh sb="2" eb="4">
      <t>セツビ</t>
    </rPh>
    <rPh sb="4" eb="5">
      <t>ズ</t>
    </rPh>
    <rPh sb="6" eb="8">
      <t>キゾン</t>
    </rPh>
    <rPh sb="9" eb="11">
      <t>カイシュウ</t>
    </rPh>
    <phoneticPr fontId="4"/>
  </si>
  <si>
    <t>ﾘｯﾄﾙ/h</t>
  </si>
  <si>
    <t>施工状況（下地，敷均し，締固め等）</t>
    <rPh sb="0" eb="2">
      <t>セコウ</t>
    </rPh>
    <rPh sb="2" eb="4">
      <t>ジョウキョウ</t>
    </rPh>
    <rPh sb="5" eb="7">
      <t>シタジ</t>
    </rPh>
    <rPh sb="8" eb="9">
      <t>シキ</t>
    </rPh>
    <rPh sb="9" eb="10">
      <t>ナラ</t>
    </rPh>
    <rPh sb="12" eb="13">
      <t>シメ</t>
    </rPh>
    <rPh sb="13" eb="14">
      <t>カタ</t>
    </rPh>
    <rPh sb="15" eb="16">
      <t>トウ</t>
    </rPh>
    <phoneticPr fontId="9"/>
  </si>
  <si>
    <t>H14国交告666号</t>
  </si>
  <si>
    <t>直接人件費（Ｂ）</t>
    <rPh sb="0" eb="2">
      <t>チョクセツ</t>
    </rPh>
    <rPh sb="2" eb="5">
      <t>ジンケンヒ</t>
    </rPh>
    <phoneticPr fontId="4"/>
  </si>
  <si>
    <t>３．施工状況等</t>
    <rPh sb="2" eb="4">
      <t>セコウ</t>
    </rPh>
    <rPh sb="4" eb="6">
      <t>ジョウキョウ</t>
    </rPh>
    <rPh sb="6" eb="7">
      <t>トウ</t>
    </rPh>
    <phoneticPr fontId="9"/>
  </si>
  <si>
    <t>工事現場に掲示及び受理</t>
    <rPh sb="0" eb="2">
      <t>コウジ</t>
    </rPh>
    <rPh sb="2" eb="4">
      <t>ゲンバ</t>
    </rPh>
    <rPh sb="5" eb="7">
      <t>ケイジ</t>
    </rPh>
    <rPh sb="7" eb="8">
      <t>オヨ</t>
    </rPh>
    <rPh sb="9" eb="11">
      <t>ジュリ</t>
    </rPh>
    <phoneticPr fontId="9"/>
  </si>
  <si>
    <t>実施設計</t>
    <rPh sb="0" eb="2">
      <t>ジッシ</t>
    </rPh>
    <rPh sb="2" eb="4">
      <t>セッケイ</t>
    </rPh>
    <phoneticPr fontId="4"/>
  </si>
  <si>
    <t>２．施工状況（下地処理，施工，養生状況）</t>
    <rPh sb="2" eb="4">
      <t>セコウ</t>
    </rPh>
    <rPh sb="4" eb="6">
      <t>ジョウキョウ</t>
    </rPh>
    <rPh sb="7" eb="9">
      <t>シタジ</t>
    </rPh>
    <rPh sb="9" eb="11">
      <t>ショリ</t>
    </rPh>
    <rPh sb="12" eb="14">
      <t>セコウ</t>
    </rPh>
    <rPh sb="15" eb="17">
      <t>ヨウジョウ</t>
    </rPh>
    <rPh sb="17" eb="19">
      <t>ジョウキョウ</t>
    </rPh>
    <phoneticPr fontId="9"/>
  </si>
  <si>
    <t>委託価格</t>
  </si>
  <si>
    <t>　　（偏心率）</t>
  </si>
  <si>
    <t>第九号第２類</t>
    <rPh sb="0" eb="1">
      <t>ダイ</t>
    </rPh>
    <rPh sb="1" eb="2">
      <t>９</t>
    </rPh>
    <rPh sb="2" eb="3">
      <t>ゴウ</t>
    </rPh>
    <phoneticPr fontId="4"/>
  </si>
  <si>
    <t>大学，専門学校等</t>
    <rPh sb="0" eb="2">
      <t>ダイガク</t>
    </rPh>
    <rPh sb="3" eb="5">
      <t>センモン</t>
    </rPh>
    <rPh sb="5" eb="7">
      <t>ガッコウ</t>
    </rPh>
    <rPh sb="7" eb="8">
      <t>トウ</t>
    </rPh>
    <phoneticPr fontId="4"/>
  </si>
  <si>
    <t>高圧受電設備工事</t>
    <rPh sb="0" eb="2">
      <t>コウアツ</t>
    </rPh>
    <rPh sb="2" eb="4">
      <t>ジュデン</t>
    </rPh>
    <rPh sb="4" eb="6">
      <t>セツビ</t>
    </rPh>
    <rPh sb="6" eb="8">
      <t>コウジ</t>
    </rPh>
    <phoneticPr fontId="9"/>
  </si>
  <si>
    <t>４．養生及び清掃状況</t>
    <rPh sb="2" eb="4">
      <t>ヨウジョウ</t>
    </rPh>
    <rPh sb="4" eb="5">
      <t>オヨ</t>
    </rPh>
    <rPh sb="6" eb="8">
      <t>セイソウ</t>
    </rPh>
    <rPh sb="8" eb="10">
      <t>ジョウキョウ</t>
    </rPh>
    <phoneticPr fontId="9"/>
  </si>
  <si>
    <t>単位</t>
  </si>
  <si>
    <t>第二号第１類</t>
    <rPh sb="0" eb="1">
      <t>ダイ</t>
    </rPh>
    <rPh sb="1" eb="2">
      <t>２</t>
    </rPh>
    <rPh sb="2" eb="3">
      <t>ゴウ</t>
    </rPh>
    <phoneticPr fontId="4"/>
  </si>
  <si>
    <t>年　度</t>
    <rPh sb="0" eb="1">
      <t>トシ</t>
    </rPh>
    <rPh sb="2" eb="3">
      <t>ド</t>
    </rPh>
    <phoneticPr fontId="4"/>
  </si>
  <si>
    <t>完了検査(中間検査あり)</t>
  </si>
  <si>
    <t>施工状況（下地，張付け，仕上り，養生等）</t>
    <rPh sb="0" eb="2">
      <t>セコウ</t>
    </rPh>
    <rPh sb="2" eb="4">
      <t>ジョウキョウ</t>
    </rPh>
    <rPh sb="5" eb="7">
      <t>シタジ</t>
    </rPh>
    <rPh sb="8" eb="10">
      <t>ハリツ</t>
    </rPh>
    <rPh sb="12" eb="14">
      <t>シアガ</t>
    </rPh>
    <rPh sb="16" eb="18">
      <t>ヨウジョウ</t>
    </rPh>
    <rPh sb="18" eb="19">
      <t>トウ</t>
    </rPh>
    <phoneticPr fontId="9"/>
  </si>
  <si>
    <t>A種</t>
    <rPh sb="1" eb="2">
      <t>シュ</t>
    </rPh>
    <phoneticPr fontId="4"/>
  </si>
  <si>
    <t>特記による</t>
    <rPh sb="0" eb="2">
      <t>トッキ</t>
    </rPh>
    <phoneticPr fontId="9"/>
  </si>
  <si>
    <t>２．杭施工業者の技量証明資料</t>
    <rPh sb="2" eb="3">
      <t>クイ</t>
    </rPh>
    <rPh sb="3" eb="5">
      <t>セコウ</t>
    </rPh>
    <rPh sb="5" eb="7">
      <t>ギョウシャ</t>
    </rPh>
    <rPh sb="8" eb="10">
      <t>ギリョウ</t>
    </rPh>
    <rPh sb="10" eb="12">
      <t>ショウメイ</t>
    </rPh>
    <rPh sb="12" eb="14">
      <t>シリョウ</t>
    </rPh>
    <phoneticPr fontId="9"/>
  </si>
  <si>
    <t>共通工事</t>
    <rPh sb="0" eb="2">
      <t>キョウツウ</t>
    </rPh>
    <rPh sb="2" eb="4">
      <t>コウジ</t>
    </rPh>
    <phoneticPr fontId="9"/>
  </si>
  <si>
    <t>既存図面及び書式をCAD データ等の編集可能なデータ形式により提供する場合</t>
  </si>
  <si>
    <t>人･時間</t>
    <rPh sb="0" eb="1">
      <t>ニン</t>
    </rPh>
    <rPh sb="2" eb="4">
      <t>ジカン</t>
    </rPh>
    <phoneticPr fontId="9"/>
  </si>
  <si>
    <t>適用は特記</t>
    <rPh sb="0" eb="2">
      <t>テキヨウ</t>
    </rPh>
    <rPh sb="3" eb="5">
      <t>トッキ</t>
    </rPh>
    <phoneticPr fontId="9"/>
  </si>
  <si>
    <t>※構造適合判定及び建築エネルギー適合判定が必要な場合（32人・時間）※構造適合判定が必要な場合（24人・時間）※その他（16人・時間）　</t>
    <rPh sb="7" eb="8">
      <t>オヨ</t>
    </rPh>
    <rPh sb="9" eb="11">
      <t>ケンチク</t>
    </rPh>
    <rPh sb="16" eb="18">
      <t>テキゴウ</t>
    </rPh>
    <rPh sb="18" eb="20">
      <t>ハンテイ</t>
    </rPh>
    <phoneticPr fontId="4"/>
  </si>
  <si>
    <t>その他特記すべき事項</t>
  </si>
  <si>
    <t>施工状況（掘削埋戻，ハンドホール，電線管，ケーブル布設等）</t>
    <rPh sb="0" eb="2">
      <t>セコウ</t>
    </rPh>
    <rPh sb="2" eb="4">
      <t>ジョウキョウ</t>
    </rPh>
    <rPh sb="5" eb="7">
      <t>クッサク</t>
    </rPh>
    <rPh sb="7" eb="8">
      <t>ウ</t>
    </rPh>
    <rPh sb="8" eb="9">
      <t>モド</t>
    </rPh>
    <rPh sb="17" eb="20">
      <t>デンセンカン</t>
    </rPh>
    <rPh sb="25" eb="27">
      <t>フセツ</t>
    </rPh>
    <rPh sb="27" eb="28">
      <t>トウ</t>
    </rPh>
    <phoneticPr fontId="9"/>
  </si>
  <si>
    <t>注２： 色の図面は，工事内容に応じて選択する</t>
  </si>
  <si>
    <t>×</t>
  </si>
  <si>
    <t>３．再生資源利用計画，実施状況</t>
    <rPh sb="2" eb="4">
      <t>サイセイ</t>
    </rPh>
    <rPh sb="4" eb="6">
      <t>シゲン</t>
    </rPh>
    <rPh sb="6" eb="8">
      <t>リヨウ</t>
    </rPh>
    <rPh sb="8" eb="10">
      <t>ケイカク</t>
    </rPh>
    <rPh sb="11" eb="13">
      <t>ジッシ</t>
    </rPh>
    <rPh sb="13" eb="15">
      <t>ジョウキョウ</t>
    </rPh>
    <phoneticPr fontId="9"/>
  </si>
  <si>
    <t>必須項目</t>
    <rPh sb="0" eb="2">
      <t>ヒッス</t>
    </rPh>
    <rPh sb="2" eb="4">
      <t>コウモク</t>
    </rPh>
    <phoneticPr fontId="4"/>
  </si>
  <si>
    <t>長尺金属板葺き</t>
    <rPh sb="0" eb="2">
      <t>チョウジャク</t>
    </rPh>
    <rPh sb="2" eb="4">
      <t>キンゾク</t>
    </rPh>
    <rPh sb="4" eb="5">
      <t>イタ</t>
    </rPh>
    <rPh sb="5" eb="6">
      <t>フ</t>
    </rPh>
    <phoneticPr fontId="9"/>
  </si>
  <si>
    <t>締め固め状況，仕上がりレベル</t>
    <rPh sb="0" eb="1">
      <t>シ</t>
    </rPh>
    <rPh sb="2" eb="3">
      <t>カタ</t>
    </rPh>
    <rPh sb="4" eb="6">
      <t>ジョウキョウ</t>
    </rPh>
    <rPh sb="7" eb="9">
      <t>シア</t>
    </rPh>
    <phoneticPr fontId="9"/>
  </si>
  <si>
    <t>設計意図の伝達</t>
    <rPh sb="0" eb="2">
      <t>セッケイ</t>
    </rPh>
    <rPh sb="2" eb="4">
      <t>イト</t>
    </rPh>
    <rPh sb="5" eb="7">
      <t>デンタツ</t>
    </rPh>
    <phoneticPr fontId="4"/>
  </si>
  <si>
    <t>液化石油ガス設備</t>
    <rPh sb="0" eb="2">
      <t>エキカ</t>
    </rPh>
    <rPh sb="2" eb="4">
      <t>セキユ</t>
    </rPh>
    <rPh sb="6" eb="8">
      <t>セツビ</t>
    </rPh>
    <phoneticPr fontId="9"/>
  </si>
  <si>
    <t>工事場所</t>
    <rPh sb="0" eb="2">
      <t>コウジ</t>
    </rPh>
    <rPh sb="2" eb="4">
      <t>バショ</t>
    </rPh>
    <phoneticPr fontId="4"/>
  </si>
  <si>
    <t>施工状況（張付け，仕上り，養生等）</t>
    <rPh sb="0" eb="2">
      <t>セコウ</t>
    </rPh>
    <rPh sb="2" eb="4">
      <t>ジョウキョウ</t>
    </rPh>
    <rPh sb="5" eb="7">
      <t>ハリツ</t>
    </rPh>
    <rPh sb="9" eb="11">
      <t>シアガ</t>
    </rPh>
    <rPh sb="13" eb="15">
      <t>ヨウジョウ</t>
    </rPh>
    <rPh sb="15" eb="16">
      <t>トウ</t>
    </rPh>
    <phoneticPr fontId="9"/>
  </si>
  <si>
    <t>建設副産物</t>
    <rPh sb="0" eb="2">
      <t>ケンセツ</t>
    </rPh>
    <rPh sb="2" eb="5">
      <t>フクサンブツ</t>
    </rPh>
    <phoneticPr fontId="9"/>
  </si>
  <si>
    <t>業　務　範　囲</t>
  </si>
  <si>
    <t>　ﾗｲﾄﾊﾞﾝ 1,500cc</t>
  </si>
  <si>
    <t>消費税相当額</t>
  </si>
  <si>
    <t>２．施工後の打診確認による不良箇所の張り直し</t>
    <rPh sb="2" eb="4">
      <t>セコウ</t>
    </rPh>
    <rPh sb="4" eb="5">
      <t>ゴ</t>
    </rPh>
    <rPh sb="6" eb="8">
      <t>ダシン</t>
    </rPh>
    <rPh sb="8" eb="10">
      <t>カクニン</t>
    </rPh>
    <rPh sb="13" eb="15">
      <t>フリョウ</t>
    </rPh>
    <rPh sb="15" eb="17">
      <t>カショ</t>
    </rPh>
    <rPh sb="18" eb="19">
      <t>ハ</t>
    </rPh>
    <rPh sb="20" eb="21">
      <t>ナオ</t>
    </rPh>
    <phoneticPr fontId="9"/>
  </si>
  <si>
    <t>実施工程表</t>
    <rPh sb="0" eb="2">
      <t>ジッシ</t>
    </rPh>
    <rPh sb="2" eb="4">
      <t>コウテイ</t>
    </rPh>
    <rPh sb="4" eb="5">
      <t>ヒョウ</t>
    </rPh>
    <phoneticPr fontId="9"/>
  </si>
  <si>
    <t>②</t>
  </si>
  <si>
    <t>③</t>
  </si>
  <si>
    <t>第一号第１類</t>
    <rPh sb="0" eb="1">
      <t>ダイ</t>
    </rPh>
    <rPh sb="1" eb="2">
      <t>１</t>
    </rPh>
    <rPh sb="2" eb="3">
      <t>ゴウ</t>
    </rPh>
    <rPh sb="3" eb="4">
      <t>ダイ</t>
    </rPh>
    <rPh sb="5" eb="6">
      <t>ルイ</t>
    </rPh>
    <phoneticPr fontId="4"/>
  </si>
  <si>
    <t>２．関係者等との交渉状況</t>
    <rPh sb="2" eb="5">
      <t>カンケイシャ</t>
    </rPh>
    <rPh sb="5" eb="6">
      <t>トウ</t>
    </rPh>
    <rPh sb="8" eb="10">
      <t>コウショウ</t>
    </rPh>
    <rPh sb="10" eb="12">
      <t>ジョウキョウ</t>
    </rPh>
    <phoneticPr fontId="9"/>
  </si>
  <si>
    <t>第十一号第１類</t>
    <rPh sb="0" eb="1">
      <t>ダイ</t>
    </rPh>
    <rPh sb="1" eb="3">
      <t>１１</t>
    </rPh>
    <rPh sb="3" eb="4">
      <t>ゴウ</t>
    </rPh>
    <phoneticPr fontId="4"/>
  </si>
  <si>
    <t>（５）概算工事費の検討</t>
    <rPh sb="3" eb="5">
      <t>ガイサン</t>
    </rPh>
    <rPh sb="5" eb="8">
      <t>コウジヒ</t>
    </rPh>
    <rPh sb="9" eb="11">
      <t>ケントウ</t>
    </rPh>
    <phoneticPr fontId="9"/>
  </si>
  <si>
    <t>(</t>
  </si>
  <si>
    <t>委託に付する額</t>
  </si>
  <si>
    <t>１．施工図，承認図</t>
    <rPh sb="2" eb="4">
      <t>セコウ</t>
    </rPh>
    <rPh sb="4" eb="5">
      <t>ズ</t>
    </rPh>
    <rPh sb="6" eb="8">
      <t>ショウニン</t>
    </rPh>
    <rPh sb="8" eb="9">
      <t>ズ</t>
    </rPh>
    <phoneticPr fontId="9"/>
  </si>
  <si>
    <t>（千円）</t>
    <rPh sb="1" eb="3">
      <t>センエン</t>
    </rPh>
    <phoneticPr fontId="4"/>
  </si>
  <si>
    <t>機器及び材料の品質等</t>
    <rPh sb="0" eb="2">
      <t>キキ</t>
    </rPh>
    <rPh sb="2" eb="3">
      <t>オヨ</t>
    </rPh>
    <rPh sb="4" eb="6">
      <t>ザイリョウ</t>
    </rPh>
    <rPh sb="7" eb="9">
      <t>ヒンシツ</t>
    </rPh>
    <rPh sb="9" eb="10">
      <t>トウ</t>
    </rPh>
    <phoneticPr fontId="9"/>
  </si>
  <si>
    <t>施工管理</t>
    <rPh sb="0" eb="2">
      <t>セコウ</t>
    </rPh>
    <rPh sb="2" eb="4">
      <t>カンリ</t>
    </rPh>
    <phoneticPr fontId="9"/>
  </si>
  <si>
    <t>業務名</t>
    <rPh sb="0" eb="3">
      <t>ギョウムメイ</t>
    </rPh>
    <phoneticPr fontId="4"/>
  </si>
  <si>
    <t>　②第13・第14・第15第1号・第17</t>
  </si>
  <si>
    <t>人件費</t>
    <rPh sb="0" eb="3">
      <t>ジンケンヒ</t>
    </rPh>
    <phoneticPr fontId="4"/>
  </si>
  <si>
    <t>→地上部分について、層間変形角が適合してないもの</t>
  </si>
  <si>
    <t>１．施工体制台帳</t>
    <rPh sb="2" eb="4">
      <t>セコウ</t>
    </rPh>
    <rPh sb="4" eb="6">
      <t>タイセイ</t>
    </rPh>
    <rPh sb="6" eb="8">
      <t>ダイチョウ</t>
    </rPh>
    <phoneticPr fontId="9"/>
  </si>
  <si>
    <t>㎡</t>
  </si>
  <si>
    <t>材料置場，下小屋その他仮設物</t>
    <rPh sb="0" eb="2">
      <t>ザイリョウ</t>
    </rPh>
    <rPh sb="2" eb="4">
      <t>オキバ</t>
    </rPh>
    <rPh sb="5" eb="6">
      <t>シタ</t>
    </rPh>
    <rPh sb="6" eb="8">
      <t>コヤ</t>
    </rPh>
    <rPh sb="10" eb="11">
      <t>タ</t>
    </rPh>
    <rPh sb="11" eb="13">
      <t>カセツ</t>
    </rPh>
    <rPh sb="13" eb="14">
      <t>ブツ</t>
    </rPh>
    <phoneticPr fontId="9"/>
  </si>
  <si>
    <t>設計図書に明示のないものについて指示</t>
    <rPh sb="0" eb="2">
      <t>セッケイ</t>
    </rPh>
    <rPh sb="2" eb="4">
      <t>トショ</t>
    </rPh>
    <rPh sb="5" eb="7">
      <t>メイジ</t>
    </rPh>
    <rPh sb="16" eb="18">
      <t>シジ</t>
    </rPh>
    <phoneticPr fontId="9"/>
  </si>
  <si>
    <t>１．コンクリート製造工場の選定</t>
    <rPh sb="8" eb="10">
      <t>セイゾウ</t>
    </rPh>
    <rPh sb="10" eb="12">
      <t>コウジョウ</t>
    </rPh>
    <rPh sb="13" eb="15">
      <t>センテイ</t>
    </rPh>
    <phoneticPr fontId="9"/>
  </si>
  <si>
    <t>積算業務</t>
    <rPh sb="0" eb="2">
      <t>セキサン</t>
    </rPh>
    <rPh sb="2" eb="4">
      <t>ギョウム</t>
    </rPh>
    <phoneticPr fontId="4"/>
  </si>
  <si>
    <t>２．あと施工アンカー（引抜き引張り試験）</t>
    <rPh sb="4" eb="6">
      <t>セコウ</t>
    </rPh>
    <rPh sb="11" eb="13">
      <t>ヒキヌ</t>
    </rPh>
    <rPh sb="14" eb="16">
      <t>ヒッパリ</t>
    </rPh>
    <rPh sb="17" eb="19">
      <t>シケン</t>
    </rPh>
    <phoneticPr fontId="9"/>
  </si>
  <si>
    <t>設備　簡易(枚)</t>
    <rPh sb="0" eb="2">
      <t>セツビ</t>
    </rPh>
    <rPh sb="3" eb="5">
      <t>カンイ</t>
    </rPh>
    <phoneticPr fontId="4"/>
  </si>
  <si>
    <t>施工状況（ケーブルの布設，ケーブルラック，各種ボックス等）</t>
    <rPh sb="0" eb="2">
      <t>セコウ</t>
    </rPh>
    <rPh sb="2" eb="4">
      <t>ジョウキョウ</t>
    </rPh>
    <rPh sb="10" eb="12">
      <t>フセツ</t>
    </rPh>
    <rPh sb="21" eb="23">
      <t>カクシュ</t>
    </rPh>
    <rPh sb="27" eb="28">
      <t>トウ</t>
    </rPh>
    <phoneticPr fontId="9"/>
  </si>
  <si>
    <t>第五号第１類</t>
    <rPh sb="0" eb="1">
      <t>ダイ</t>
    </rPh>
    <rPh sb="1" eb="2">
      <t>５</t>
    </rPh>
    <rPh sb="2" eb="3">
      <t>ゴウ</t>
    </rPh>
    <phoneticPr fontId="4"/>
  </si>
  <si>
    <t>項目</t>
    <rPh sb="0" eb="2">
      <t>コウモク</t>
    </rPh>
    <phoneticPr fontId="4"/>
  </si>
  <si>
    <t>施工時間が定められている場合の変更は承諾</t>
    <rPh sb="0" eb="2">
      <t>セコウ</t>
    </rPh>
    <rPh sb="2" eb="4">
      <t>ジカン</t>
    </rPh>
    <rPh sb="5" eb="6">
      <t>サダ</t>
    </rPh>
    <rPh sb="12" eb="14">
      <t>バアイ</t>
    </rPh>
    <rPh sb="15" eb="17">
      <t>ヘンコウ</t>
    </rPh>
    <rPh sb="18" eb="20">
      <t>ショウダク</t>
    </rPh>
    <phoneticPr fontId="9"/>
  </si>
  <si>
    <t>工事検査等</t>
    <rPh sb="0" eb="2">
      <t>コウジ</t>
    </rPh>
    <rPh sb="2" eb="5">
      <t>ケンサトウ</t>
    </rPh>
    <phoneticPr fontId="9"/>
  </si>
  <si>
    <t>法令手続費用等</t>
    <rPh sb="0" eb="2">
      <t>ホウレイ</t>
    </rPh>
    <rPh sb="2" eb="4">
      <t>テツヅ</t>
    </rPh>
    <rPh sb="4" eb="6">
      <t>ヒヨウ</t>
    </rPh>
    <rPh sb="6" eb="7">
      <t>トウ</t>
    </rPh>
    <phoneticPr fontId="4"/>
  </si>
  <si>
    <t>工事着手日</t>
    <rPh sb="0" eb="2">
      <t>コウジ</t>
    </rPh>
    <rPh sb="2" eb="4">
      <t>チャクシュ</t>
    </rPh>
    <rPh sb="4" eb="5">
      <t>ビ</t>
    </rPh>
    <phoneticPr fontId="9"/>
  </si>
  <si>
    <t>設計図書の定めによる</t>
    <rPh sb="0" eb="2">
      <t>セッケイ</t>
    </rPh>
    <rPh sb="2" eb="4">
      <t>トショ</t>
    </rPh>
    <rPh sb="5" eb="6">
      <t>サダ</t>
    </rPh>
    <phoneticPr fontId="9"/>
  </si>
  <si>
    <t>2,000㎡</t>
  </si>
  <si>
    <t>１．施工図等</t>
    <rPh sb="2" eb="4">
      <t>セコウ</t>
    </rPh>
    <rPh sb="4" eb="5">
      <t>ズ</t>
    </rPh>
    <rPh sb="5" eb="6">
      <t>トウ</t>
    </rPh>
    <phoneticPr fontId="9"/>
  </si>
  <si>
    <t>２．マニフェスト</t>
  </si>
  <si>
    <t>１．施工状況（受電部取付，導線布設，接地極等）</t>
    <rPh sb="2" eb="4">
      <t>セコウ</t>
    </rPh>
    <rPh sb="4" eb="6">
      <t>ジョウキョウ</t>
    </rPh>
    <rPh sb="7" eb="9">
      <t>ジュデン</t>
    </rPh>
    <rPh sb="9" eb="10">
      <t>ブ</t>
    </rPh>
    <rPh sb="10" eb="12">
      <t>トリツケ</t>
    </rPh>
    <rPh sb="13" eb="15">
      <t>ドウセン</t>
    </rPh>
    <rPh sb="15" eb="17">
      <t>フセツ</t>
    </rPh>
    <rPh sb="18" eb="20">
      <t>セッチ</t>
    </rPh>
    <rPh sb="20" eb="21">
      <t>キョク</t>
    </rPh>
    <rPh sb="21" eb="22">
      <t>トウ</t>
    </rPh>
    <phoneticPr fontId="9"/>
  </si>
  <si>
    <t>完成検査,中間検査,配筋検査,鉄骨検査,設備機器類の受入搬入検査等</t>
    <rPh sb="0" eb="2">
      <t>カンセイ</t>
    </rPh>
    <rPh sb="2" eb="4">
      <t>ケンサ</t>
    </rPh>
    <rPh sb="5" eb="7">
      <t>チュウカン</t>
    </rPh>
    <rPh sb="7" eb="9">
      <t>ケンサ</t>
    </rPh>
    <rPh sb="10" eb="11">
      <t>ハイ</t>
    </rPh>
    <rPh sb="11" eb="12">
      <t>キン</t>
    </rPh>
    <rPh sb="12" eb="14">
      <t>ケンサ</t>
    </rPh>
    <rPh sb="15" eb="17">
      <t>テッコツ</t>
    </rPh>
    <rPh sb="17" eb="19">
      <t>ケンサ</t>
    </rPh>
    <rPh sb="20" eb="22">
      <t>セツビ</t>
    </rPh>
    <rPh sb="22" eb="25">
      <t>キキルイ</t>
    </rPh>
    <rPh sb="26" eb="28">
      <t>ウケイレ</t>
    </rPh>
    <rPh sb="28" eb="30">
      <t>ハンニュウ</t>
    </rPh>
    <rPh sb="30" eb="32">
      <t>ケンサ</t>
    </rPh>
    <rPh sb="32" eb="33">
      <t>トウ</t>
    </rPh>
    <phoneticPr fontId="4"/>
  </si>
  <si>
    <t>①令第82条各号</t>
  </si>
  <si>
    <t>さく井設備</t>
    <rPh sb="2" eb="3">
      <t>イ</t>
    </rPh>
    <rPh sb="3" eb="5">
      <t>セツビ</t>
    </rPh>
    <phoneticPr fontId="9"/>
  </si>
  <si>
    <t>（Ｃ）</t>
  </si>
  <si>
    <t>ガス圧接</t>
    <rPh sb="2" eb="3">
      <t>アッ</t>
    </rPh>
    <rPh sb="3" eb="4">
      <t>セツ</t>
    </rPh>
    <phoneticPr fontId="9"/>
  </si>
  <si>
    <t>電力設備工事の当該事項に準じる</t>
    <rPh sb="0" eb="2">
      <t>デンリョク</t>
    </rPh>
    <rPh sb="2" eb="4">
      <t>セツビ</t>
    </rPh>
    <rPh sb="4" eb="6">
      <t>コウジ</t>
    </rPh>
    <rPh sb="7" eb="9">
      <t>トウガイ</t>
    </rPh>
    <rPh sb="9" eb="11">
      <t>ジコウ</t>
    </rPh>
    <rPh sb="12" eb="13">
      <t>ジュン</t>
    </rPh>
    <phoneticPr fontId="9"/>
  </si>
  <si>
    <t>建築　簡易(枚)</t>
    <rPh sb="0" eb="2">
      <t>ケンチク</t>
    </rPh>
    <rPh sb="3" eb="5">
      <t>カンイ</t>
    </rPh>
    <rPh sb="6" eb="7">
      <t>マイ</t>
    </rPh>
    <phoneticPr fontId="4"/>
  </si>
  <si>
    <t>※出張旅費等（業務内容の実態に応じて算定する）</t>
  </si>
  <si>
    <t>（４）実施設計図書の作成</t>
    <rPh sb="3" eb="5">
      <t>ジッシ</t>
    </rPh>
    <rPh sb="5" eb="7">
      <t>セッケイ</t>
    </rPh>
    <rPh sb="7" eb="9">
      <t>トショ</t>
    </rPh>
    <rPh sb="10" eb="12">
      <t>サクセイ</t>
    </rPh>
    <phoneticPr fontId="9"/>
  </si>
  <si>
    <t>２．流れ方向の継手</t>
    <rPh sb="2" eb="3">
      <t>ナガ</t>
    </rPh>
    <rPh sb="4" eb="6">
      <t>ホウコウ</t>
    </rPh>
    <rPh sb="7" eb="8">
      <t>ツギ</t>
    </rPh>
    <rPh sb="8" eb="9">
      <t>テ</t>
    </rPh>
    <phoneticPr fontId="9"/>
  </si>
  <si>
    <t>第三号</t>
    <rPh sb="0" eb="1">
      <t>ダイ</t>
    </rPh>
    <rPh sb="1" eb="2">
      <t>３</t>
    </rPh>
    <rPh sb="2" eb="3">
      <t>ゴウ</t>
    </rPh>
    <phoneticPr fontId="4"/>
  </si>
  <si>
    <t>軽量鉄骨天井下地</t>
    <rPh sb="0" eb="2">
      <t>ケイリョウ</t>
    </rPh>
    <rPh sb="2" eb="4">
      <t>テッコツ</t>
    </rPh>
    <rPh sb="4" eb="6">
      <t>テンジョウ</t>
    </rPh>
    <rPh sb="6" eb="8">
      <t>シタジ</t>
    </rPh>
    <phoneticPr fontId="9"/>
  </si>
  <si>
    <t>３．施工の検査に伴う試験</t>
    <rPh sb="2" eb="4">
      <t>セコウ</t>
    </rPh>
    <rPh sb="5" eb="7">
      <t>ケンサ</t>
    </rPh>
    <rPh sb="8" eb="9">
      <t>トモナ</t>
    </rPh>
    <rPh sb="10" eb="12">
      <t>シケン</t>
    </rPh>
    <phoneticPr fontId="9"/>
  </si>
  <si>
    <t>規模等によるもの</t>
  </si>
  <si>
    <t>第十号</t>
    <rPh sb="0" eb="1">
      <t>ダイ</t>
    </rPh>
    <rPh sb="1" eb="2">
      <t>１０</t>
    </rPh>
    <rPh sb="2" eb="3">
      <t>ゴウ</t>
    </rPh>
    <phoneticPr fontId="4"/>
  </si>
  <si>
    <t>設計図書記載以外の工法</t>
    <rPh sb="0" eb="2">
      <t>セッケイ</t>
    </rPh>
    <rPh sb="2" eb="4">
      <t>トショ</t>
    </rPh>
    <rPh sb="4" eb="6">
      <t>キサイ</t>
    </rPh>
    <rPh sb="6" eb="8">
      <t>イガイ</t>
    </rPh>
    <rPh sb="9" eb="11">
      <t>コウホウ</t>
    </rPh>
    <phoneticPr fontId="9"/>
  </si>
  <si>
    <t>組立工場等</t>
    <rPh sb="0" eb="2">
      <t>クミタテ</t>
    </rPh>
    <rPh sb="2" eb="4">
      <t>コウジョウ</t>
    </rPh>
    <rPh sb="4" eb="5">
      <t>トウ</t>
    </rPh>
    <phoneticPr fontId="4"/>
  </si>
  <si>
    <t>第一号第２類</t>
    <rPh sb="0" eb="1">
      <t>ダイ</t>
    </rPh>
    <rPh sb="1" eb="2">
      <t>１</t>
    </rPh>
    <rPh sb="2" eb="3">
      <t>ゴウ</t>
    </rPh>
    <rPh sb="3" eb="4">
      <t>ダイ</t>
    </rPh>
    <rPh sb="5" eb="6">
      <t>ルイ</t>
    </rPh>
    <phoneticPr fontId="4"/>
  </si>
  <si>
    <t>仕上表</t>
    <rPh sb="0" eb="2">
      <t>シアゲ</t>
    </rPh>
    <rPh sb="2" eb="3">
      <t>ヒョウ</t>
    </rPh>
    <phoneticPr fontId="4"/>
  </si>
  <si>
    <t>金　　額</t>
  </si>
  <si>
    <t>試験記録の把握，試験機関は承諾</t>
    <rPh sb="0" eb="2">
      <t>シケン</t>
    </rPh>
    <rPh sb="2" eb="4">
      <t>キロク</t>
    </rPh>
    <rPh sb="5" eb="7">
      <t>ハアク</t>
    </rPh>
    <rPh sb="8" eb="10">
      <t>シケン</t>
    </rPh>
    <rPh sb="10" eb="12">
      <t>キカン</t>
    </rPh>
    <rPh sb="13" eb="15">
      <t>ショウダク</t>
    </rPh>
    <phoneticPr fontId="9"/>
  </si>
  <si>
    <t>各工事の使用材料</t>
    <rPh sb="0" eb="3">
      <t>カクコウジ</t>
    </rPh>
    <rPh sb="4" eb="6">
      <t>シヨウ</t>
    </rPh>
    <rPh sb="6" eb="8">
      <t>ザイリョウ</t>
    </rPh>
    <phoneticPr fontId="9"/>
  </si>
  <si>
    <t>追加業務に係る業務人・時間数</t>
  </si>
  <si>
    <t>工事の一時中止等</t>
    <rPh sb="0" eb="2">
      <t>コウジ</t>
    </rPh>
    <rPh sb="3" eb="5">
      <t>イチジ</t>
    </rPh>
    <rPh sb="5" eb="7">
      <t>チュウシ</t>
    </rPh>
    <rPh sb="7" eb="8">
      <t>トウ</t>
    </rPh>
    <phoneticPr fontId="9"/>
  </si>
  <si>
    <t>建具用金物</t>
    <rPh sb="0" eb="3">
      <t>タテグヨウ</t>
    </rPh>
    <rPh sb="3" eb="5">
      <t>カナモノ</t>
    </rPh>
    <phoneticPr fontId="9"/>
  </si>
  <si>
    <t>■地階を除く階数が3以下のものの内</t>
  </si>
  <si>
    <t>機材</t>
    <rPh sb="0" eb="2">
      <t>キザイ</t>
    </rPh>
    <phoneticPr fontId="9"/>
  </si>
  <si>
    <t>コンクリート硬化前にその上で作業等を行う場合</t>
    <rPh sb="6" eb="8">
      <t>コウカ</t>
    </rPh>
    <rPh sb="8" eb="9">
      <t>マエ</t>
    </rPh>
    <rPh sb="12" eb="13">
      <t>ウエ</t>
    </rPh>
    <rPh sb="14" eb="16">
      <t>サギョウ</t>
    </rPh>
    <rPh sb="16" eb="17">
      <t>トウ</t>
    </rPh>
    <rPh sb="18" eb="19">
      <t>オコナ</t>
    </rPh>
    <rPh sb="20" eb="22">
      <t>バアイ</t>
    </rPh>
    <phoneticPr fontId="9"/>
  </si>
  <si>
    <t>空気調和設備工事</t>
    <rPh sb="0" eb="2">
      <t>クウキ</t>
    </rPh>
    <rPh sb="2" eb="4">
      <t>チョウワ</t>
    </rPh>
    <rPh sb="4" eb="6">
      <t>セツビ</t>
    </rPh>
    <rPh sb="6" eb="8">
      <t>コウジ</t>
    </rPh>
    <phoneticPr fontId="9"/>
  </si>
  <si>
    <t>①許容応力度計算相当</t>
  </si>
  <si>
    <t>アスファルト防水</t>
    <rPh sb="6" eb="8">
      <t>ボウスイ</t>
    </rPh>
    <phoneticPr fontId="9"/>
  </si>
  <si>
    <t>30㎡以下</t>
    <rPh sb="3" eb="5">
      <t>イカ</t>
    </rPh>
    <phoneticPr fontId="4"/>
  </si>
  <si>
    <t>前記透水性舗装に準じる</t>
    <rPh sb="0" eb="2">
      <t>ゼンキ</t>
    </rPh>
    <rPh sb="2" eb="5">
      <t>トウスイセイ</t>
    </rPh>
    <rPh sb="5" eb="7">
      <t>ホソウ</t>
    </rPh>
    <rPh sb="8" eb="9">
      <t>ジュン</t>
    </rPh>
    <phoneticPr fontId="9"/>
  </si>
  <si>
    <t>第十二号第２類</t>
    <rPh sb="0" eb="1">
      <t>ダイ</t>
    </rPh>
    <rPh sb="1" eb="3">
      <t>１２</t>
    </rPh>
    <rPh sb="3" eb="4">
      <t>ゴウ</t>
    </rPh>
    <phoneticPr fontId="4"/>
  </si>
  <si>
    <t>業務人・時間数</t>
    <rPh sb="0" eb="2">
      <t>ギョウム</t>
    </rPh>
    <rPh sb="2" eb="3">
      <t>ニン</t>
    </rPh>
    <rPh sb="4" eb="7">
      <t>ジカンスウ</t>
    </rPh>
    <phoneticPr fontId="4"/>
  </si>
  <si>
    <t>構造適合判定</t>
  </si>
  <si>
    <t>　④第18</t>
  </si>
  <si>
    <t>○</t>
  </si>
  <si>
    <t>→アルミニウム合金造、屋根版にシステムトラスを用いたもの、床版又は屋根版にデッキプレート板を用いたもの　など</t>
  </si>
  <si>
    <t>の場合</t>
    <rPh sb="1" eb="3">
      <t>バアイ</t>
    </rPh>
    <phoneticPr fontId="4"/>
  </si>
  <si>
    <t>名　　　称</t>
  </si>
  <si>
    <t>様式，提出部数等</t>
    <rPh sb="0" eb="2">
      <t>ヨウシキ</t>
    </rPh>
    <rPh sb="3" eb="5">
      <t>テイシュツ</t>
    </rPh>
    <rPh sb="5" eb="7">
      <t>ブスウ</t>
    </rPh>
    <rPh sb="7" eb="8">
      <t>トウ</t>
    </rPh>
    <phoneticPr fontId="9"/>
  </si>
  <si>
    <t>　改修工事費</t>
    <rPh sb="1" eb="3">
      <t>カイシュウ</t>
    </rPh>
    <rPh sb="3" eb="6">
      <t>コウジヒ</t>
    </rPh>
    <phoneticPr fontId="4"/>
  </si>
  <si>
    <t>備　　　考</t>
  </si>
  <si>
    <t>２．耐火材吹付けの工法，施工状況</t>
    <rPh sb="2" eb="4">
      <t>タイカ</t>
    </rPh>
    <rPh sb="4" eb="5">
      <t>ザイ</t>
    </rPh>
    <rPh sb="5" eb="7">
      <t>フキツ</t>
    </rPh>
    <rPh sb="9" eb="11">
      <t>コウホウ</t>
    </rPh>
    <rPh sb="12" eb="14">
      <t>セコウ</t>
    </rPh>
    <rPh sb="14" eb="16">
      <t>ジョウキョウ</t>
    </rPh>
    <phoneticPr fontId="9"/>
  </si>
  <si>
    <t>4,000～6,000㎡未満</t>
    <rPh sb="12" eb="14">
      <t>ミマン</t>
    </rPh>
    <phoneticPr fontId="4"/>
  </si>
  <si>
    <t>設計図書との照合の確認及び報告</t>
    <rPh sb="0" eb="2">
      <t>セッケイ</t>
    </rPh>
    <rPh sb="2" eb="4">
      <t>トショ</t>
    </rPh>
    <rPh sb="6" eb="8">
      <t>ショウゴウ</t>
    </rPh>
    <rPh sb="9" eb="11">
      <t>カクニン</t>
    </rPh>
    <rPh sb="11" eb="12">
      <t>オヨ</t>
    </rPh>
    <rPh sb="13" eb="15">
      <t>ホウコク</t>
    </rPh>
    <phoneticPr fontId="9"/>
  </si>
  <si>
    <t>→耐力壁、構造耐力上主要な部分である柱等が一定量未満のもの</t>
  </si>
  <si>
    <t>既存図面を紙又はPDF形式の電子データ等により提供する場合</t>
  </si>
  <si>
    <t>１．樹木，支柱及びその他の材料</t>
    <rPh sb="2" eb="4">
      <t>ジュモク</t>
    </rPh>
    <rPh sb="5" eb="7">
      <t>シチュウ</t>
    </rPh>
    <rPh sb="7" eb="8">
      <t>オヨ</t>
    </rPh>
    <rPh sb="11" eb="12">
      <t>タ</t>
    </rPh>
    <rPh sb="13" eb="15">
      <t>ザイリョウ</t>
    </rPh>
    <phoneticPr fontId="9"/>
  </si>
  <si>
    <t>建築の当該事項による。</t>
    <rPh sb="0" eb="2">
      <t>ケンチク</t>
    </rPh>
    <rPh sb="3" eb="5">
      <t>トウガイ</t>
    </rPh>
    <rPh sb="5" eb="7">
      <t>ジコウ</t>
    </rPh>
    <phoneticPr fontId="9"/>
  </si>
  <si>
    <t>電気室平面図（既存・改修）</t>
  </si>
  <si>
    <t>必要な場合に提出の指示（週間は工事通報に既済）</t>
    <rPh sb="0" eb="2">
      <t>ヒツヨウ</t>
    </rPh>
    <rPh sb="3" eb="5">
      <t>バアイ</t>
    </rPh>
    <rPh sb="6" eb="8">
      <t>テイシュツ</t>
    </rPh>
    <rPh sb="9" eb="11">
      <t>シジ</t>
    </rPh>
    <rPh sb="12" eb="14">
      <t>シュウカン</t>
    </rPh>
    <rPh sb="15" eb="17">
      <t>コウジ</t>
    </rPh>
    <rPh sb="17" eb="19">
      <t>ツウホウ</t>
    </rPh>
    <rPh sb="20" eb="22">
      <t>キサイ</t>
    </rPh>
    <phoneticPr fontId="9"/>
  </si>
  <si>
    <t>既製コンクリート杭地業に準じる</t>
    <rPh sb="0" eb="2">
      <t>キセイ</t>
    </rPh>
    <rPh sb="8" eb="9">
      <t>クイ</t>
    </rPh>
    <rPh sb="9" eb="10">
      <t>チ</t>
    </rPh>
    <rPh sb="10" eb="11">
      <t>ギョウ</t>
    </rPh>
    <rPh sb="12" eb="13">
      <t>ジュン</t>
    </rPh>
    <phoneticPr fontId="9"/>
  </si>
  <si>
    <t>100㎡を超え200㎡以下</t>
    <rPh sb="5" eb="6">
      <t>コ</t>
    </rPh>
    <rPh sb="11" eb="13">
      <t>イカ</t>
    </rPh>
    <phoneticPr fontId="4"/>
  </si>
  <si>
    <t>施工状況</t>
    <rPh sb="0" eb="4">
      <t>セコウジョウキョウ</t>
    </rPh>
    <phoneticPr fontId="9"/>
  </si>
  <si>
    <t>特記仕様書</t>
    <rPh sb="0" eb="2">
      <t>トッキ</t>
    </rPh>
    <rPh sb="2" eb="5">
      <t>シヨウショ</t>
    </rPh>
    <phoneticPr fontId="4"/>
  </si>
  <si>
    <t>→Ｓ造、ＲＣ造又はＳＲＣ造の部分が、上記の「Ｓ造」又は「ＲＣ造・ＳＲＣ造」の欄に掲げるものに該当する場合</t>
  </si>
  <si>
    <t>やむを得ず継手を設ける場合</t>
    <rPh sb="3" eb="4">
      <t>エ</t>
    </rPh>
    <rPh sb="5" eb="6">
      <t>ツギ</t>
    </rPh>
    <rPh sb="6" eb="7">
      <t>テ</t>
    </rPh>
    <rPh sb="8" eb="9">
      <t>モウ</t>
    </rPh>
    <rPh sb="11" eb="13">
      <t>バアイ</t>
    </rPh>
    <phoneticPr fontId="9"/>
  </si>
  <si>
    <t>２．ダクトの養生及び清掃状況</t>
    <rPh sb="6" eb="8">
      <t>ヨウジョウ</t>
    </rPh>
    <rPh sb="8" eb="9">
      <t>オヨ</t>
    </rPh>
    <rPh sb="10" eb="12">
      <t>セイソウ</t>
    </rPh>
    <rPh sb="12" eb="14">
      <t>ジョウキョウ</t>
    </rPh>
    <phoneticPr fontId="9"/>
  </si>
  <si>
    <t>工事監理受注担当者</t>
    <rPh sb="0" eb="2">
      <t>コウジ</t>
    </rPh>
    <rPh sb="2" eb="4">
      <t>カンリ</t>
    </rPh>
    <rPh sb="4" eb="6">
      <t>ジュチュウ</t>
    </rPh>
    <rPh sb="6" eb="9">
      <t>タントウシャ</t>
    </rPh>
    <phoneticPr fontId="9"/>
  </si>
  <si>
    <t>（</t>
  </si>
  <si>
    <t>　②第5第1項各号、第2項から第5項 まで</t>
  </si>
  <si>
    <t>①－（戸建免震）</t>
  </si>
  <si>
    <t>　委　託　料　算　定　諸　元　表</t>
  </si>
  <si>
    <t>工事現場施工</t>
    <rPh sb="0" eb="2">
      <t>コウジ</t>
    </rPh>
    <rPh sb="2" eb="4">
      <t>ゲンバ</t>
    </rPh>
    <rPh sb="4" eb="6">
      <t>セコウ</t>
    </rPh>
    <phoneticPr fontId="9"/>
  </si>
  <si>
    <t>■限界耐力計算によるもの</t>
  </si>
  <si>
    <t>第七号第１類</t>
    <rPh sb="0" eb="1">
      <t>ダイ</t>
    </rPh>
    <rPh sb="1" eb="2">
      <t>７</t>
    </rPh>
    <rPh sb="2" eb="3">
      <t>ゴウ</t>
    </rPh>
    <phoneticPr fontId="4"/>
  </si>
  <si>
    <t>３．施工状況（混合温度，施工時の気温，乳剤散布，敷均し，締固め等）</t>
    <rPh sb="2" eb="4">
      <t>セコウ</t>
    </rPh>
    <rPh sb="4" eb="6">
      <t>ジョウキョウ</t>
    </rPh>
    <rPh sb="7" eb="9">
      <t>コンゴウ</t>
    </rPh>
    <rPh sb="9" eb="11">
      <t>オンド</t>
    </rPh>
    <rPh sb="12" eb="14">
      <t>セコウ</t>
    </rPh>
    <rPh sb="14" eb="15">
      <t>ジ</t>
    </rPh>
    <rPh sb="16" eb="18">
      <t>キオン</t>
    </rPh>
    <rPh sb="19" eb="21">
      <t>ニュウザイ</t>
    </rPh>
    <rPh sb="21" eb="23">
      <t>サンプ</t>
    </rPh>
    <rPh sb="24" eb="25">
      <t>シ</t>
    </rPh>
    <rPh sb="25" eb="26">
      <t>ナラ</t>
    </rPh>
    <rPh sb="28" eb="29">
      <t>シメ</t>
    </rPh>
    <rPh sb="29" eb="30">
      <t>カタ</t>
    </rPh>
    <rPh sb="31" eb="32">
      <t>トウ</t>
    </rPh>
    <phoneticPr fontId="9"/>
  </si>
  <si>
    <t>第２章２.２（２）</t>
    <rPh sb="0" eb="1">
      <t>ダイ</t>
    </rPh>
    <rPh sb="2" eb="3">
      <t>ショウ</t>
    </rPh>
    <phoneticPr fontId="21"/>
  </si>
  <si>
    <t>第十二号第１類</t>
    <rPh sb="0" eb="1">
      <t>ダイ</t>
    </rPh>
    <rPh sb="1" eb="3">
      <t>１２</t>
    </rPh>
    <rPh sb="3" eb="4">
      <t>ゴウ</t>
    </rPh>
    <phoneticPr fontId="4"/>
  </si>
  <si>
    <t>人・時間</t>
    <rPh sb="0" eb="1">
      <t>ニン</t>
    </rPh>
    <rPh sb="2" eb="4">
      <t>ジカン</t>
    </rPh>
    <phoneticPr fontId="21"/>
  </si>
  <si>
    <t>委託内容</t>
    <rPh sb="0" eb="2">
      <t>イタク</t>
    </rPh>
    <rPh sb="2" eb="4">
      <t>ナイヨウ</t>
    </rPh>
    <phoneticPr fontId="4"/>
  </si>
  <si>
    <t>３．機材の試験</t>
    <rPh sb="2" eb="4">
      <t>キザイ</t>
    </rPh>
    <rPh sb="5" eb="7">
      <t>シケン</t>
    </rPh>
    <phoneticPr fontId="9"/>
  </si>
  <si>
    <t>　　+令第82条の第2号ロ等</t>
  </si>
  <si>
    <t>大字宮中4623番地1</t>
  </si>
  <si>
    <t>２．スタッド溶接施工状況</t>
    <rPh sb="6" eb="8">
      <t>ヨウセツ</t>
    </rPh>
    <rPh sb="8" eb="10">
      <t>セコウ</t>
    </rPh>
    <rPh sb="10" eb="12">
      <t>ジョウキョウ</t>
    </rPh>
    <phoneticPr fontId="9"/>
  </si>
  <si>
    <t>ホテル，旅館等</t>
    <rPh sb="4" eb="6">
      <t>リョカン</t>
    </rPh>
    <rPh sb="6" eb="7">
      <t>トウ</t>
    </rPh>
    <phoneticPr fontId="4"/>
  </si>
  <si>
    <t>→軒高9ｍ超のもの</t>
  </si>
  <si>
    <t>図面サイズ補正</t>
    <rPh sb="0" eb="2">
      <t>ズメン</t>
    </rPh>
    <rPh sb="5" eb="7">
      <t>ホセイ</t>
    </rPh>
    <phoneticPr fontId="4"/>
  </si>
  <si>
    <t>協議</t>
    <rPh sb="0" eb="2">
      <t>キョウギ</t>
    </rPh>
    <phoneticPr fontId="9"/>
  </si>
  <si>
    <t>杭伏図</t>
    <rPh sb="0" eb="1">
      <t>クイ</t>
    </rPh>
    <rPh sb="1" eb="2">
      <t>フ</t>
    </rPh>
    <rPh sb="2" eb="3">
      <t>ズ</t>
    </rPh>
    <phoneticPr fontId="4"/>
  </si>
  <si>
    <t>図面無し</t>
    <rPh sb="2" eb="3">
      <t>ナ</t>
    </rPh>
    <phoneticPr fontId="4"/>
  </si>
  <si>
    <t>コンクリートの工事現場内運搬並びに打込み及び締固め</t>
    <rPh sb="7" eb="9">
      <t>コウジ</t>
    </rPh>
    <rPh sb="9" eb="11">
      <t>ゲンバ</t>
    </rPh>
    <rPh sb="11" eb="12">
      <t>ナイ</t>
    </rPh>
    <rPh sb="12" eb="14">
      <t>ウンパン</t>
    </rPh>
    <rPh sb="14" eb="15">
      <t>ナラ</t>
    </rPh>
    <rPh sb="17" eb="18">
      <t>ウ</t>
    </rPh>
    <rPh sb="18" eb="19">
      <t>コ</t>
    </rPh>
    <rPh sb="20" eb="21">
      <t>オヨ</t>
    </rPh>
    <rPh sb="22" eb="23">
      <t>シ</t>
    </rPh>
    <rPh sb="23" eb="24">
      <t>カタ</t>
    </rPh>
    <phoneticPr fontId="9"/>
  </si>
  <si>
    <t>３．試験練り</t>
    <rPh sb="2" eb="4">
      <t>シケン</t>
    </rPh>
    <rPh sb="4" eb="5">
      <t>ネ</t>
    </rPh>
    <phoneticPr fontId="9"/>
  </si>
  <si>
    <t>建築確認手数料等（確認申請等)</t>
    <rPh sb="0" eb="2">
      <t>ケンチク</t>
    </rPh>
    <rPh sb="2" eb="4">
      <t>カクニン</t>
    </rPh>
    <rPh sb="4" eb="7">
      <t>テスウリョウ</t>
    </rPh>
    <rPh sb="7" eb="8">
      <t>トウ</t>
    </rPh>
    <rPh sb="9" eb="11">
      <t>カクニン</t>
    </rPh>
    <rPh sb="11" eb="13">
      <t>シンセイ</t>
    </rPh>
    <rPh sb="13" eb="14">
      <t>トウ</t>
    </rPh>
    <phoneticPr fontId="4"/>
  </si>
  <si>
    <t>市が提供する工事用地等の管理及び復旧状況</t>
    <rPh sb="0" eb="1">
      <t>シ</t>
    </rPh>
    <rPh sb="2" eb="4">
      <t>テイキョウ</t>
    </rPh>
    <rPh sb="6" eb="8">
      <t>コウジ</t>
    </rPh>
    <rPh sb="8" eb="10">
      <t>ヨウチ</t>
    </rPh>
    <rPh sb="10" eb="11">
      <t>トウ</t>
    </rPh>
    <rPh sb="12" eb="14">
      <t>カンリ</t>
    </rPh>
    <rPh sb="14" eb="15">
      <t>オヨ</t>
    </rPh>
    <rPh sb="16" eb="18">
      <t>フッキュウ</t>
    </rPh>
    <rPh sb="18" eb="20">
      <t>ジョウキョウ</t>
    </rPh>
    <phoneticPr fontId="9"/>
  </si>
  <si>
    <t>→Ｃ0(標準せん断力係数)を0.3以上とする許容応力度計算により安全性を確認できないもの</t>
  </si>
  <si>
    <t>（６）概算工事費の検討</t>
    <rPh sb="3" eb="5">
      <t>ガイサン</t>
    </rPh>
    <rPh sb="5" eb="8">
      <t>コウジヒ</t>
    </rPh>
    <rPh sb="9" eb="11">
      <t>ケントウ</t>
    </rPh>
    <phoneticPr fontId="9"/>
  </si>
  <si>
    <t>１．路床の仕上り面の高さ</t>
    <rPh sb="2" eb="3">
      <t>ロ</t>
    </rPh>
    <rPh sb="3" eb="4">
      <t>ユカ</t>
    </rPh>
    <rPh sb="5" eb="7">
      <t>シアガ</t>
    </rPh>
    <rPh sb="8" eb="9">
      <t>メン</t>
    </rPh>
    <rPh sb="10" eb="11">
      <t>タカ</t>
    </rPh>
    <phoneticPr fontId="9"/>
  </si>
  <si>
    <t>施工計画書との照合</t>
    <rPh sb="0" eb="2">
      <t>セコウ</t>
    </rPh>
    <rPh sb="2" eb="5">
      <t>ケイカクショ</t>
    </rPh>
    <rPh sb="7" eb="9">
      <t>ショウゴウ</t>
    </rPh>
    <phoneticPr fontId="9"/>
  </si>
  <si>
    <r>
      <t>施</t>
    </r>
    <r>
      <rPr>
        <sz val="11"/>
        <color indexed="8"/>
        <rFont val="ＭＳ Ｐゴシック"/>
        <family val="3"/>
        <charset val="128"/>
      </rPr>
      <t>工状況（電線との接続，電線の色別，電線間の離隔及び水道，ガス管等との離隔，端子盤内の配線処理，発熱部との離隔，電線等の防火区画の貫通，絶縁抵抗，</t>
    </r>
    <r>
      <rPr>
        <sz val="11"/>
        <color indexed="10"/>
        <rFont val="ＭＳ Ｐゴシック"/>
        <family val="3"/>
        <charset val="128"/>
      </rPr>
      <t>耐震施工等</t>
    </r>
    <r>
      <rPr>
        <sz val="11"/>
        <color indexed="8"/>
        <rFont val="ＭＳ Ｐゴシック"/>
        <family val="3"/>
        <charset val="128"/>
      </rPr>
      <t>）</t>
    </r>
    <rPh sb="0" eb="2">
      <t>セコウ</t>
    </rPh>
    <rPh sb="2" eb="4">
      <t>ジョウキョウ</t>
    </rPh>
    <rPh sb="5" eb="7">
      <t>デンセン</t>
    </rPh>
    <rPh sb="9" eb="11">
      <t>セツゾク</t>
    </rPh>
    <rPh sb="12" eb="14">
      <t>デンセン</t>
    </rPh>
    <rPh sb="15" eb="16">
      <t>イロ</t>
    </rPh>
    <rPh sb="16" eb="17">
      <t>ベツ</t>
    </rPh>
    <rPh sb="18" eb="20">
      <t>デンセン</t>
    </rPh>
    <rPh sb="20" eb="21">
      <t>カン</t>
    </rPh>
    <rPh sb="22" eb="24">
      <t>リカク</t>
    </rPh>
    <rPh sb="24" eb="25">
      <t>オヨ</t>
    </rPh>
    <rPh sb="26" eb="28">
      <t>スイドウ</t>
    </rPh>
    <rPh sb="31" eb="32">
      <t>カン</t>
    </rPh>
    <rPh sb="32" eb="33">
      <t>トウ</t>
    </rPh>
    <rPh sb="35" eb="37">
      <t>リカク</t>
    </rPh>
    <rPh sb="38" eb="41">
      <t>タンシバン</t>
    </rPh>
    <rPh sb="41" eb="42">
      <t>ナイ</t>
    </rPh>
    <rPh sb="43" eb="45">
      <t>ハイセン</t>
    </rPh>
    <rPh sb="45" eb="47">
      <t>ショリ</t>
    </rPh>
    <rPh sb="48" eb="50">
      <t>ハツネツ</t>
    </rPh>
    <rPh sb="50" eb="51">
      <t>ブ</t>
    </rPh>
    <rPh sb="53" eb="55">
      <t>リカク</t>
    </rPh>
    <rPh sb="56" eb="58">
      <t>デンセン</t>
    </rPh>
    <rPh sb="58" eb="59">
      <t>トウ</t>
    </rPh>
    <rPh sb="60" eb="62">
      <t>ボウカ</t>
    </rPh>
    <rPh sb="62" eb="64">
      <t>クカク</t>
    </rPh>
    <rPh sb="65" eb="67">
      <t>カンツウ</t>
    </rPh>
    <rPh sb="68" eb="70">
      <t>ゼツエン</t>
    </rPh>
    <rPh sb="70" eb="72">
      <t>テイコウ</t>
    </rPh>
    <rPh sb="73" eb="75">
      <t>タイシン</t>
    </rPh>
    <rPh sb="75" eb="77">
      <t>セコウ</t>
    </rPh>
    <rPh sb="77" eb="78">
      <t>トウ</t>
    </rPh>
    <phoneticPr fontId="9"/>
  </si>
  <si>
    <t>３．防水層の施工時及び完了時</t>
    <rPh sb="2" eb="4">
      <t>ボウスイ</t>
    </rPh>
    <rPh sb="4" eb="5">
      <t>ソウ</t>
    </rPh>
    <rPh sb="6" eb="8">
      <t>セコウ</t>
    </rPh>
    <rPh sb="8" eb="9">
      <t>トキ</t>
    </rPh>
    <rPh sb="9" eb="10">
      <t>オヨ</t>
    </rPh>
    <rPh sb="11" eb="13">
      <t>カンリョウ</t>
    </rPh>
    <rPh sb="13" eb="14">
      <t>ジ</t>
    </rPh>
    <phoneticPr fontId="9"/>
  </si>
  <si>
    <t>図面サイズ補正</t>
  </si>
  <si>
    <t>共仕4.13(f)の(1)～(7)に該当する場合は協議及び指示</t>
    <rPh sb="0" eb="1">
      <t>トモ</t>
    </rPh>
    <rPh sb="1" eb="2">
      <t>シ</t>
    </rPh>
    <rPh sb="18" eb="20">
      <t>ガイトウ</t>
    </rPh>
    <rPh sb="22" eb="24">
      <t>バアイ</t>
    </rPh>
    <rPh sb="25" eb="27">
      <t>キョウギ</t>
    </rPh>
    <rPh sb="27" eb="28">
      <t>オヨ</t>
    </rPh>
    <rPh sb="29" eb="31">
      <t>シジ</t>
    </rPh>
    <phoneticPr fontId="9"/>
  </si>
  <si>
    <t>一般事項</t>
    <rPh sb="0" eb="2">
      <t>イッパン</t>
    </rPh>
    <rPh sb="2" eb="4">
      <t>ジコウ</t>
    </rPh>
    <phoneticPr fontId="9"/>
  </si>
  <si>
    <t>工事現場発生品</t>
    <rPh sb="0" eb="2">
      <t>コウジ</t>
    </rPh>
    <rPh sb="2" eb="4">
      <t>ゲンバ</t>
    </rPh>
    <rPh sb="4" eb="6">
      <t>ハッセイ</t>
    </rPh>
    <rPh sb="6" eb="7">
      <t>ヒン</t>
    </rPh>
    <phoneticPr fontId="9"/>
  </si>
  <si>
    <t>→1階部分について、S55告示1791号第3第1号に定める構造計算を行っていないもの</t>
  </si>
  <si>
    <t>工法の提案</t>
    <rPh sb="0" eb="2">
      <t>コウホウ</t>
    </rPh>
    <rPh sb="3" eb="5">
      <t>テイアン</t>
    </rPh>
    <phoneticPr fontId="9"/>
  </si>
  <si>
    <t>計算方法によるもの</t>
  </si>
  <si>
    <t>工事カルテ作成，登録</t>
    <rPh sb="0" eb="2">
      <t>コウジ</t>
    </rPh>
    <rPh sb="5" eb="7">
      <t>サクセイ</t>
    </rPh>
    <rPh sb="8" eb="10">
      <t>トウロク</t>
    </rPh>
    <phoneticPr fontId="9"/>
  </si>
  <si>
    <t>２．割付図</t>
    <rPh sb="2" eb="4">
      <t>ワリツケ</t>
    </rPh>
    <rPh sb="4" eb="5">
      <t>ズ</t>
    </rPh>
    <phoneticPr fontId="9"/>
  </si>
  <si>
    <t>調　査　費</t>
    <rPh sb="0" eb="1">
      <t>ツキ</t>
    </rPh>
    <phoneticPr fontId="4"/>
  </si>
  <si>
    <t>断面図又は矩計図</t>
    <rPh sb="0" eb="3">
      <t>ダンメンズ</t>
    </rPh>
    <rPh sb="3" eb="4">
      <t>マタ</t>
    </rPh>
    <rPh sb="5" eb="7">
      <t>カナバカ</t>
    </rPh>
    <rPh sb="7" eb="8">
      <t>ズ</t>
    </rPh>
    <phoneticPr fontId="4"/>
  </si>
  <si>
    <t>※木造軸組計算（0.08）※通常，監理(1.0)※軟弱地盤や高低差がある場合（1.2）※計画上ﾋﾟﾛﾃｨｰ等がある場合（1.3）※共に該当（1.4）</t>
    <rPh sb="65" eb="66">
      <t>トモ</t>
    </rPh>
    <phoneticPr fontId="4"/>
  </si>
  <si>
    <t>【意匠】</t>
    <rPh sb="1" eb="3">
      <t>イショウ</t>
    </rPh>
    <phoneticPr fontId="4"/>
  </si>
  <si>
    <t>設計業務価格</t>
    <rPh sb="0" eb="2">
      <t>セッケイ</t>
    </rPh>
    <rPh sb="4" eb="6">
      <t>カカク</t>
    </rPh>
    <phoneticPr fontId="9"/>
  </si>
  <si>
    <t>＋</t>
  </si>
  <si>
    <t>第１章２.５</t>
    <rPh sb="0" eb="1">
      <t>ダイ</t>
    </rPh>
    <rPh sb="2" eb="3">
      <t>ショウ</t>
    </rPh>
    <phoneticPr fontId="21"/>
  </si>
  <si>
    <t>規格表示マーク等により省略可</t>
    <rPh sb="0" eb="2">
      <t>キカク</t>
    </rPh>
    <rPh sb="2" eb="4">
      <t>ヒョウジ</t>
    </rPh>
    <rPh sb="7" eb="8">
      <t>トウ</t>
    </rPh>
    <rPh sb="11" eb="13">
      <t>ショウリャク</t>
    </rPh>
    <rPh sb="13" eb="14">
      <t>カ</t>
    </rPh>
    <phoneticPr fontId="9"/>
  </si>
  <si>
    <t>１．施工図</t>
    <rPh sb="2" eb="4">
      <t>セコウ</t>
    </rPh>
    <rPh sb="4" eb="5">
      <t>ズ</t>
    </rPh>
    <phoneticPr fontId="9"/>
  </si>
  <si>
    <t>特殊な構造方法によるもの（○が適合判定の対象）</t>
  </si>
  <si>
    <t>電灯設備</t>
    <rPh sb="0" eb="2">
      <t>デントウ</t>
    </rPh>
    <rPh sb="2" eb="4">
      <t>セツビ</t>
    </rPh>
    <phoneticPr fontId="9"/>
  </si>
  <si>
    <t>H13国交告1540号</t>
  </si>
  <si>
    <t>諸法令，諸法規の遵守</t>
    <rPh sb="0" eb="1">
      <t>ショ</t>
    </rPh>
    <rPh sb="1" eb="3">
      <t>ホウレイ</t>
    </rPh>
    <rPh sb="4" eb="5">
      <t>ショ</t>
    </rPh>
    <rPh sb="5" eb="7">
      <t>ホウキ</t>
    </rPh>
    <rPh sb="8" eb="10">
      <t>ジュンシュ</t>
    </rPh>
    <phoneticPr fontId="9"/>
  </si>
  <si>
    <t>①令第81条第3項</t>
  </si>
  <si>
    <t>大学，専門学校等（※場合により小・中学校）</t>
    <rPh sb="0" eb="2">
      <t>ダイガク</t>
    </rPh>
    <rPh sb="3" eb="5">
      <t>センモン</t>
    </rPh>
    <rPh sb="5" eb="7">
      <t>ガッコウ</t>
    </rPh>
    <rPh sb="7" eb="8">
      <t>トウ</t>
    </rPh>
    <rPh sb="10" eb="12">
      <t>バアイ</t>
    </rPh>
    <rPh sb="15" eb="16">
      <t>ショウ</t>
    </rPh>
    <rPh sb="17" eb="20">
      <t>チュウガッコウ</t>
    </rPh>
    <phoneticPr fontId="4"/>
  </si>
  <si>
    <t>①令第81条第2項第１号イ</t>
  </si>
  <si>
    <t>設備改修工事分の設計に必要となる図面1枚毎の業務人・時間数</t>
    <rPh sb="0" eb="2">
      <t>セツビ</t>
    </rPh>
    <rPh sb="2" eb="4">
      <t>カイシュウ</t>
    </rPh>
    <rPh sb="4" eb="6">
      <t>コウジ</t>
    </rPh>
    <rPh sb="6" eb="7">
      <t>ブン</t>
    </rPh>
    <rPh sb="8" eb="10">
      <t>セッケイ</t>
    </rPh>
    <rPh sb="11" eb="13">
      <t>ヒツヨウ</t>
    </rPh>
    <rPh sb="16" eb="18">
      <t>ズメン</t>
    </rPh>
    <rPh sb="19" eb="20">
      <t>マイ</t>
    </rPh>
    <rPh sb="20" eb="21">
      <t>マイ</t>
    </rPh>
    <rPh sb="22" eb="25">
      <t>ギョウムニン</t>
    </rPh>
    <rPh sb="26" eb="29">
      <t>ジカンスウ</t>
    </rPh>
    <phoneticPr fontId="4"/>
  </si>
  <si>
    <t>１．建方精度基準</t>
    <rPh sb="2" eb="3">
      <t>タ</t>
    </rPh>
    <rPh sb="3" eb="4">
      <t>カタ</t>
    </rPh>
    <rPh sb="4" eb="6">
      <t>セイド</t>
    </rPh>
    <rPh sb="6" eb="8">
      <t>キジュン</t>
    </rPh>
    <phoneticPr fontId="9"/>
  </si>
  <si>
    <t>映画館，美術館，博物館，図書館，研修所，警察署等</t>
    <rPh sb="0" eb="3">
      <t>エイガカン</t>
    </rPh>
    <rPh sb="4" eb="7">
      <t>ビジュツカン</t>
    </rPh>
    <rPh sb="8" eb="11">
      <t>ハクブツカン</t>
    </rPh>
    <rPh sb="12" eb="15">
      <t>トショカン</t>
    </rPh>
    <rPh sb="16" eb="18">
      <t>ケンシュウ</t>
    </rPh>
    <rPh sb="18" eb="19">
      <t>ジョ</t>
    </rPh>
    <rPh sb="20" eb="23">
      <t>ケイサツショ</t>
    </rPh>
    <rPh sb="23" eb="24">
      <t>トウ</t>
    </rPh>
    <phoneticPr fontId="4"/>
  </si>
  <si>
    <t>薄板軽量形鋼造</t>
  </si>
  <si>
    <t>交 通 費</t>
  </si>
  <si>
    <t>設　計　業　務　　　合　計</t>
    <rPh sb="0" eb="1">
      <t>セツ</t>
    </rPh>
    <rPh sb="2" eb="3">
      <t>ケイ</t>
    </rPh>
    <rPh sb="4" eb="5">
      <t>ギョウ</t>
    </rPh>
    <rPh sb="6" eb="7">
      <t>ツトム</t>
    </rPh>
    <rPh sb="10" eb="11">
      <t>ゴウ</t>
    </rPh>
    <rPh sb="12" eb="13">
      <t>ケイ</t>
    </rPh>
    <phoneticPr fontId="9"/>
  </si>
  <si>
    <t>３．雨水，湧水，たまり水等の排水</t>
    <rPh sb="2" eb="4">
      <t>ウスイ</t>
    </rPh>
    <rPh sb="5" eb="7">
      <t>ワキミズ</t>
    </rPh>
    <rPh sb="11" eb="12">
      <t>ミズ</t>
    </rPh>
    <rPh sb="12" eb="13">
      <t>トウ</t>
    </rPh>
    <rPh sb="14" eb="16">
      <t>ハイスイ</t>
    </rPh>
    <phoneticPr fontId="9"/>
  </si>
  <si>
    <t>試験成績書の承諾，立会は必要に応じて行う。</t>
    <rPh sb="0" eb="2">
      <t>シケン</t>
    </rPh>
    <rPh sb="2" eb="4">
      <t>セイセキ</t>
    </rPh>
    <rPh sb="4" eb="5">
      <t>ショ</t>
    </rPh>
    <rPh sb="6" eb="8">
      <t>ショウダク</t>
    </rPh>
    <rPh sb="9" eb="11">
      <t>タチアイ</t>
    </rPh>
    <rPh sb="12" eb="14">
      <t>ヒツヨウ</t>
    </rPh>
    <rPh sb="15" eb="16">
      <t>オウ</t>
    </rPh>
    <rPh sb="18" eb="19">
      <t>オコナ</t>
    </rPh>
    <phoneticPr fontId="9"/>
  </si>
  <si>
    <t>施工状況（施工後の下地の状態等）</t>
    <rPh sb="0" eb="2">
      <t>セコウ</t>
    </rPh>
    <rPh sb="2" eb="4">
      <t>ジョウキョウ</t>
    </rPh>
    <rPh sb="5" eb="7">
      <t>セコウ</t>
    </rPh>
    <rPh sb="7" eb="8">
      <t>ゴ</t>
    </rPh>
    <rPh sb="9" eb="11">
      <t>シタジ</t>
    </rPh>
    <rPh sb="12" eb="14">
      <t>ジョウタイ</t>
    </rPh>
    <rPh sb="14" eb="15">
      <t>トウ</t>
    </rPh>
    <phoneticPr fontId="9"/>
  </si>
  <si>
    <t>第九号</t>
    <rPh sb="0" eb="1">
      <t>ダイ</t>
    </rPh>
    <rPh sb="1" eb="2">
      <t>９</t>
    </rPh>
    <rPh sb="2" eb="3">
      <t>ゴウ</t>
    </rPh>
    <phoneticPr fontId="4"/>
  </si>
  <si>
    <t>施工計画書,使用材料等の検討,工事と設計図書との照合,工程の検討･調整,工事監理報告書の提出等</t>
    <rPh sb="0" eb="2">
      <t>セコウ</t>
    </rPh>
    <rPh sb="2" eb="5">
      <t>ケイカクショ</t>
    </rPh>
    <rPh sb="6" eb="8">
      <t>シヨウ</t>
    </rPh>
    <rPh sb="8" eb="10">
      <t>ザイリョウ</t>
    </rPh>
    <rPh sb="10" eb="11">
      <t>トウ</t>
    </rPh>
    <rPh sb="12" eb="14">
      <t>ケントウ</t>
    </rPh>
    <rPh sb="15" eb="17">
      <t>コウジ</t>
    </rPh>
    <rPh sb="18" eb="20">
      <t>セッケイ</t>
    </rPh>
    <rPh sb="20" eb="22">
      <t>トショ</t>
    </rPh>
    <rPh sb="24" eb="26">
      <t>ショウゴウ</t>
    </rPh>
    <rPh sb="27" eb="29">
      <t>コウテイ</t>
    </rPh>
    <rPh sb="30" eb="32">
      <t>ケントウ</t>
    </rPh>
    <rPh sb="33" eb="35">
      <t>チョウセイ</t>
    </rPh>
    <rPh sb="36" eb="38">
      <t>コウジ</t>
    </rPh>
    <rPh sb="38" eb="40">
      <t>カンリ</t>
    </rPh>
    <rPh sb="40" eb="43">
      <t>ホウコクショ</t>
    </rPh>
    <rPh sb="44" eb="46">
      <t>テイシュツ</t>
    </rPh>
    <rPh sb="46" eb="47">
      <t>トウ</t>
    </rPh>
    <phoneticPr fontId="4"/>
  </si>
  <si>
    <t>①令第81条第2項第1号イ</t>
  </si>
  <si>
    <t>ユニット及びその他工事</t>
    <rPh sb="4" eb="5">
      <t>オヨ</t>
    </rPh>
    <rPh sb="8" eb="9">
      <t>タ</t>
    </rPh>
    <rPh sb="9" eb="11">
      <t>コウジ</t>
    </rPh>
    <phoneticPr fontId="9"/>
  </si>
  <si>
    <t>③令第81条第3項</t>
  </si>
  <si>
    <t>ｍ</t>
  </si>
  <si>
    <t>特定畜舎等建築物</t>
  </si>
  <si>
    <t>（ⅱ）建築確認申請に係る関係機関との打合せ</t>
    <rPh sb="3" eb="5">
      <t>ケンチク</t>
    </rPh>
    <rPh sb="5" eb="7">
      <t>カクニン</t>
    </rPh>
    <rPh sb="7" eb="9">
      <t>シンセイ</t>
    </rPh>
    <rPh sb="10" eb="11">
      <t>カカ</t>
    </rPh>
    <rPh sb="12" eb="14">
      <t>カンケイ</t>
    </rPh>
    <rPh sb="14" eb="16">
      <t>キカン</t>
    </rPh>
    <rPh sb="18" eb="20">
      <t>ウチアワ</t>
    </rPh>
    <phoneticPr fontId="9"/>
  </si>
  <si>
    <t>確認申請</t>
    <rPh sb="0" eb="2">
      <t>カクニン</t>
    </rPh>
    <rPh sb="2" eb="4">
      <t>シンセイ</t>
    </rPh>
    <phoneticPr fontId="4"/>
  </si>
  <si>
    <t>（ⅰ）総合検討</t>
    <rPh sb="3" eb="5">
      <t>ソウゴウ</t>
    </rPh>
    <rPh sb="5" eb="7">
      <t>ケントウ</t>
    </rPh>
    <phoneticPr fontId="9"/>
  </si>
  <si>
    <t>建築確認申請手続</t>
    <rPh sb="0" eb="2">
      <t>ケンチク</t>
    </rPh>
    <rPh sb="2" eb="4">
      <t>カクニン</t>
    </rPh>
    <rPh sb="4" eb="6">
      <t>シンセイ</t>
    </rPh>
    <rPh sb="6" eb="8">
      <t>テツヅ</t>
    </rPh>
    <phoneticPr fontId="4"/>
  </si>
  <si>
    <t>第五号第２類</t>
    <rPh sb="0" eb="1">
      <t>ダイ</t>
    </rPh>
    <rPh sb="1" eb="2">
      <t>５</t>
    </rPh>
    <rPh sb="2" eb="3">
      <t>ゴウ</t>
    </rPh>
    <phoneticPr fontId="4"/>
  </si>
  <si>
    <t>３．耐火板張り材及び施工状況</t>
    <rPh sb="2" eb="4">
      <t>タイカ</t>
    </rPh>
    <rPh sb="4" eb="5">
      <t>イタ</t>
    </rPh>
    <rPh sb="5" eb="6">
      <t>ハ</t>
    </rPh>
    <rPh sb="7" eb="8">
      <t>ザイ</t>
    </rPh>
    <rPh sb="8" eb="9">
      <t>オヨ</t>
    </rPh>
    <rPh sb="10" eb="12">
      <t>セコウ</t>
    </rPh>
    <rPh sb="12" eb="14">
      <t>ジョウキョウ</t>
    </rPh>
    <phoneticPr fontId="9"/>
  </si>
  <si>
    <t>３．工場製作完了時</t>
    <rPh sb="2" eb="4">
      <t>コウジョウ</t>
    </rPh>
    <rPh sb="4" eb="6">
      <t>セイサク</t>
    </rPh>
    <rPh sb="6" eb="8">
      <t>カンリョウ</t>
    </rPh>
    <rPh sb="8" eb="9">
      <t>ジ</t>
    </rPh>
    <phoneticPr fontId="9"/>
  </si>
  <si>
    <t>２．施工状況（取付状況，作動状況等）</t>
    <rPh sb="2" eb="4">
      <t>セコウ</t>
    </rPh>
    <rPh sb="4" eb="6">
      <t>ジョウキョウ</t>
    </rPh>
    <rPh sb="7" eb="9">
      <t>トリツケ</t>
    </rPh>
    <rPh sb="9" eb="11">
      <t>ジョウキョウ</t>
    </rPh>
    <rPh sb="12" eb="14">
      <t>サドウ</t>
    </rPh>
    <rPh sb="14" eb="16">
      <t>ジョウキョウ</t>
    </rPh>
    <rPh sb="16" eb="17">
      <t>トウ</t>
    </rPh>
    <phoneticPr fontId="9"/>
  </si>
  <si>
    <t>鉄筋コンクリート組積造</t>
  </si>
  <si>
    <t>②令第81条第2項第１号イ</t>
  </si>
  <si>
    <t>■高さ13ｍ超のもの</t>
  </si>
  <si>
    <t>施工状況（建柱，装柱材，架線，支線及び支柱等）</t>
    <rPh sb="0" eb="2">
      <t>セコウ</t>
    </rPh>
    <rPh sb="2" eb="4">
      <t>ジョウキョウ</t>
    </rPh>
    <rPh sb="5" eb="6">
      <t>ケン</t>
    </rPh>
    <rPh sb="6" eb="7">
      <t>ハシラ</t>
    </rPh>
    <rPh sb="8" eb="9">
      <t>ソウ</t>
    </rPh>
    <rPh sb="9" eb="10">
      <t>チュウ</t>
    </rPh>
    <rPh sb="10" eb="11">
      <t>ザイ</t>
    </rPh>
    <rPh sb="12" eb="13">
      <t>カ</t>
    </rPh>
    <rPh sb="13" eb="14">
      <t>セン</t>
    </rPh>
    <rPh sb="15" eb="17">
      <t>シセン</t>
    </rPh>
    <rPh sb="17" eb="18">
      <t>オヨ</t>
    </rPh>
    <rPh sb="19" eb="21">
      <t>シチュウ</t>
    </rPh>
    <rPh sb="21" eb="22">
      <t>トウ</t>
    </rPh>
    <phoneticPr fontId="9"/>
  </si>
  <si>
    <t>意図伝達</t>
    <rPh sb="0" eb="2">
      <t>イト</t>
    </rPh>
    <rPh sb="2" eb="4">
      <t>デンタツ</t>
    </rPh>
    <phoneticPr fontId="9"/>
  </si>
  <si>
    <t>１．縄張り，ＢＭ，遣方</t>
    <rPh sb="2" eb="3">
      <t>ナワ</t>
    </rPh>
    <rPh sb="3" eb="4">
      <t>ハ</t>
    </rPh>
    <rPh sb="9" eb="10">
      <t>ヤ</t>
    </rPh>
    <rPh sb="10" eb="11">
      <t>カタ</t>
    </rPh>
    <phoneticPr fontId="9"/>
  </si>
  <si>
    <t>km</t>
  </si>
  <si>
    <t>総合</t>
    <rPh sb="0" eb="2">
      <t>ソウゴウ</t>
    </rPh>
    <phoneticPr fontId="9"/>
  </si>
  <si>
    <t>色合い，模様，つや等</t>
    <rPh sb="0" eb="2">
      <t>イロア</t>
    </rPh>
    <rPh sb="4" eb="6">
      <t>モヨウ</t>
    </rPh>
    <rPh sb="9" eb="10">
      <t>トウ</t>
    </rPh>
    <phoneticPr fontId="9"/>
  </si>
  <si>
    <r>
      <t>換算図面枚数</t>
    </r>
    <r>
      <rPr>
        <sz val="10"/>
        <color theme="1"/>
        <rFont val="ＨＧ丸ゴシックM"/>
      </rPr>
      <t>（簡易）</t>
    </r>
    <rPh sb="0" eb="2">
      <t>カンサン</t>
    </rPh>
    <rPh sb="2" eb="4">
      <t>ズメン</t>
    </rPh>
    <rPh sb="4" eb="6">
      <t>マイスウ</t>
    </rPh>
    <rPh sb="7" eb="9">
      <t>カンイ</t>
    </rPh>
    <phoneticPr fontId="4"/>
  </si>
  <si>
    <t xml:space="preserve"> 〃 　複雑(枚)</t>
    <rPh sb="4" eb="6">
      <t>フクザツ</t>
    </rPh>
    <phoneticPr fontId="4"/>
  </si>
  <si>
    <t>百貨店，ｼｮｯﾋﾟﾝｸﾞｾﾝﾀｰ，ｼｮｰﾙｰﾑ等</t>
    <rPh sb="0" eb="3">
      <t>ヒャッカテン</t>
    </rPh>
    <rPh sb="23" eb="24">
      <t>トウ</t>
    </rPh>
    <phoneticPr fontId="4"/>
  </si>
  <si>
    <t>規格証明資料，カタログ，表示マーク，見本等</t>
    <rPh sb="0" eb="2">
      <t>キカク</t>
    </rPh>
    <rPh sb="2" eb="4">
      <t>ショウメイ</t>
    </rPh>
    <rPh sb="4" eb="6">
      <t>シリョウ</t>
    </rPh>
    <rPh sb="12" eb="14">
      <t>ヒョウジ</t>
    </rPh>
    <rPh sb="18" eb="21">
      <t>ミホントウ</t>
    </rPh>
    <phoneticPr fontId="9"/>
  </si>
  <si>
    <t>　　〃　　（機械）</t>
    <rPh sb="6" eb="8">
      <t>キカイ</t>
    </rPh>
    <phoneticPr fontId="4"/>
  </si>
  <si>
    <t>２．１回の塗付け厚さ，表面形状</t>
    <rPh sb="3" eb="4">
      <t>カイ</t>
    </rPh>
    <rPh sb="5" eb="7">
      <t>ヌリツ</t>
    </rPh>
    <rPh sb="8" eb="9">
      <t>アツ</t>
    </rPh>
    <rPh sb="11" eb="13">
      <t>ヒョウメン</t>
    </rPh>
    <rPh sb="13" eb="15">
      <t>ケイジョウ</t>
    </rPh>
    <phoneticPr fontId="9"/>
  </si>
  <si>
    <t>　建築物の種類</t>
    <rPh sb="1" eb="4">
      <t>ケンチクブツ</t>
    </rPh>
    <rPh sb="5" eb="7">
      <t>シュルイ</t>
    </rPh>
    <phoneticPr fontId="4"/>
  </si>
  <si>
    <t>１．スタッド溶接技能者</t>
    <rPh sb="6" eb="8">
      <t>ヨウセツ</t>
    </rPh>
    <rPh sb="8" eb="11">
      <t>ギノウシャ</t>
    </rPh>
    <phoneticPr fontId="9"/>
  </si>
  <si>
    <t>第八号第２類</t>
    <rPh sb="0" eb="1">
      <t>ダイ</t>
    </rPh>
    <rPh sb="1" eb="2">
      <t>８</t>
    </rPh>
    <rPh sb="2" eb="3">
      <t>ゴウ</t>
    </rPh>
    <phoneticPr fontId="4"/>
  </si>
  <si>
    <t>受変電設備単線結線図・外形寸法図（既存）</t>
  </si>
  <si>
    <t>施工状況（敷き込み，仕上り等）</t>
    <rPh sb="0" eb="2">
      <t>セコウ</t>
    </rPh>
    <rPh sb="2" eb="4">
      <t>ジョウキョウ</t>
    </rPh>
    <rPh sb="5" eb="6">
      <t>シ</t>
    </rPh>
    <rPh sb="7" eb="8">
      <t>コ</t>
    </rPh>
    <rPh sb="10" eb="12">
      <t>シアガ</t>
    </rPh>
    <rPh sb="13" eb="14">
      <t>トウ</t>
    </rPh>
    <phoneticPr fontId="9"/>
  </si>
  <si>
    <t>ＣＡＤ図有り</t>
  </si>
  <si>
    <t>　建築物の改修工事費（税込）</t>
    <rPh sb="1" eb="4">
      <t>ケンチクブツ</t>
    </rPh>
    <rPh sb="5" eb="7">
      <t>カイシュウ</t>
    </rPh>
    <rPh sb="7" eb="10">
      <t>コウジヒ</t>
    </rPh>
    <rPh sb="11" eb="13">
      <t>ゼイコミ</t>
    </rPh>
    <phoneticPr fontId="4"/>
  </si>
  <si>
    <t>１．厚さ，仕上り面（平たん性）</t>
    <rPh sb="2" eb="3">
      <t>アツ</t>
    </rPh>
    <rPh sb="5" eb="7">
      <t>シアガ</t>
    </rPh>
    <rPh sb="8" eb="9">
      <t>メン</t>
    </rPh>
    <rPh sb="10" eb="11">
      <t>ヘイ</t>
    </rPh>
    <rPh sb="13" eb="14">
      <t>セイ</t>
    </rPh>
    <phoneticPr fontId="9"/>
  </si>
  <si>
    <t>１．機材（ケーシング，スクリーン）</t>
    <rPh sb="2" eb="4">
      <t>キザイ</t>
    </rPh>
    <phoneticPr fontId="9"/>
  </si>
  <si>
    <t>諸経費</t>
  </si>
  <si>
    <t>２．杭の芯出し</t>
    <rPh sb="2" eb="3">
      <t>クイ</t>
    </rPh>
    <rPh sb="4" eb="5">
      <t>シン</t>
    </rPh>
    <rPh sb="5" eb="6">
      <t>ダ</t>
    </rPh>
    <phoneticPr fontId="9"/>
  </si>
  <si>
    <t>３．施工管理技術者の資格証明資料</t>
    <rPh sb="2" eb="4">
      <t>セコウ</t>
    </rPh>
    <rPh sb="4" eb="6">
      <t>カンリ</t>
    </rPh>
    <rPh sb="6" eb="8">
      <t>ギジュツ</t>
    </rPh>
    <rPh sb="8" eb="9">
      <t>シャ</t>
    </rPh>
    <rPh sb="10" eb="12">
      <t>シカク</t>
    </rPh>
    <rPh sb="12" eb="14">
      <t>ショウメイ</t>
    </rPh>
    <rPh sb="14" eb="16">
      <t>シリョウ</t>
    </rPh>
    <phoneticPr fontId="9"/>
  </si>
  <si>
    <t>畳敷き</t>
    <rPh sb="0" eb="1">
      <t>タタミ</t>
    </rPh>
    <rPh sb="1" eb="2">
      <t>シ</t>
    </rPh>
    <phoneticPr fontId="9"/>
  </si>
  <si>
    <t>（１）要求の確認</t>
    <rPh sb="3" eb="5">
      <t>ヨウキュウ</t>
    </rPh>
    <rPh sb="6" eb="8">
      <t>カクニン</t>
    </rPh>
    <phoneticPr fontId="9"/>
  </si>
  <si>
    <t>仮設計画図</t>
    <rPh sb="0" eb="2">
      <t>カセツ</t>
    </rPh>
    <rPh sb="2" eb="4">
      <t>ケイカク</t>
    </rPh>
    <rPh sb="4" eb="5">
      <t>ズ</t>
    </rPh>
    <phoneticPr fontId="4"/>
  </si>
  <si>
    <t>提出期日を指示</t>
    <rPh sb="0" eb="2">
      <t>テイシュツ</t>
    </rPh>
    <rPh sb="2" eb="4">
      <t>キジツ</t>
    </rPh>
    <rPh sb="5" eb="7">
      <t>シジ</t>
    </rPh>
    <phoneticPr fontId="9"/>
  </si>
  <si>
    <t>①既存図面を紙又はPDF形式の電子データ等により提供する場合</t>
  </si>
  <si>
    <t>その他の追加業務</t>
    <rPh sb="2" eb="3">
      <t>タ</t>
    </rPh>
    <rPh sb="4" eb="6">
      <t>ツイカ</t>
    </rPh>
    <rPh sb="6" eb="8">
      <t>ギョウム</t>
    </rPh>
    <phoneticPr fontId="4"/>
  </si>
  <si>
    <t>割付の明示がない場合は施工図を作成する</t>
    <rPh sb="0" eb="2">
      <t>ワリツケ</t>
    </rPh>
    <rPh sb="3" eb="5">
      <t>メイジ</t>
    </rPh>
    <rPh sb="8" eb="10">
      <t>バアイ</t>
    </rPh>
    <rPh sb="11" eb="13">
      <t>セコウ</t>
    </rPh>
    <rPh sb="13" eb="14">
      <t>ズ</t>
    </rPh>
    <rPh sb="15" eb="17">
      <t>サクセイ</t>
    </rPh>
    <phoneticPr fontId="9"/>
  </si>
  <si>
    <t>Ａ２判</t>
    <rPh sb="2" eb="3">
      <t>バン</t>
    </rPh>
    <phoneticPr fontId="4"/>
  </si>
  <si>
    <t>復旧方法等についての指示</t>
    <rPh sb="0" eb="2">
      <t>フッキュウ</t>
    </rPh>
    <rPh sb="2" eb="4">
      <t>ホウホウ</t>
    </rPh>
    <rPh sb="4" eb="5">
      <t>トウ</t>
    </rPh>
    <rPh sb="10" eb="12">
      <t>シジ</t>
    </rPh>
    <phoneticPr fontId="9"/>
  </si>
  <si>
    <t>Σ(業務人・時間数)×直接人件費単価（技師Ｃ）</t>
    <rPh sb="19" eb="21">
      <t>ギシ</t>
    </rPh>
    <phoneticPr fontId="4"/>
  </si>
  <si>
    <t>特記仕様書（機械）</t>
    <rPh sb="0" eb="2">
      <t>トッキ</t>
    </rPh>
    <rPh sb="2" eb="5">
      <t>シヨウショ</t>
    </rPh>
    <rPh sb="6" eb="8">
      <t>キカイ</t>
    </rPh>
    <phoneticPr fontId="4"/>
  </si>
  <si>
    <t>地中配線</t>
    <rPh sb="0" eb="2">
      <t>チチュウ</t>
    </rPh>
    <rPh sb="2" eb="4">
      <t>ハイセン</t>
    </rPh>
    <phoneticPr fontId="9"/>
  </si>
  <si>
    <t>詳細図</t>
    <rPh sb="0" eb="2">
      <t>ショウサイ</t>
    </rPh>
    <rPh sb="2" eb="3">
      <t>ズ</t>
    </rPh>
    <phoneticPr fontId="4"/>
  </si>
  <si>
    <t>(直接人件費＋諸経費）×技術料等経費率</t>
  </si>
  <si>
    <t>施工状況</t>
    <rPh sb="0" eb="2">
      <t>セコウ</t>
    </rPh>
    <rPh sb="2" eb="4">
      <t>ジョウキョウ</t>
    </rPh>
    <phoneticPr fontId="9"/>
  </si>
  <si>
    <t>壁紙張り</t>
    <rPh sb="0" eb="2">
      <t>カベガミ</t>
    </rPh>
    <rPh sb="2" eb="3">
      <t>ハ</t>
    </rPh>
    <phoneticPr fontId="9"/>
  </si>
  <si>
    <t>（※図書作成は一般業務に含む）</t>
  </si>
  <si>
    <t>仮設～塗装工事</t>
    <rPh sb="0" eb="2">
      <t>カセツ</t>
    </rPh>
    <rPh sb="3" eb="5">
      <t>トソウ</t>
    </rPh>
    <rPh sb="5" eb="7">
      <t>コウジ</t>
    </rPh>
    <phoneticPr fontId="9"/>
  </si>
  <si>
    <t>業務人・時間数</t>
  </si>
  <si>
    <t>代価表</t>
    <rPh sb="0" eb="2">
      <t>ダイカ</t>
    </rPh>
    <rPh sb="2" eb="3">
      <t>ヒョウ</t>
    </rPh>
    <phoneticPr fontId="23"/>
  </si>
  <si>
    <t>採用値</t>
    <rPh sb="0" eb="2">
      <t>サイヨウ</t>
    </rPh>
    <rPh sb="2" eb="3">
      <t>チ</t>
    </rPh>
    <phoneticPr fontId="4"/>
  </si>
  <si>
    <t>ユニット工事等</t>
    <rPh sb="4" eb="6">
      <t>コウジ</t>
    </rPh>
    <rPh sb="6" eb="7">
      <t>トウ</t>
    </rPh>
    <phoneticPr fontId="9"/>
  </si>
  <si>
    <t>　１．０として算出した一般業務に係る業務人・時間数とする。</t>
  </si>
  <si>
    <t>コンクリートの圧縮強度により存置期間を定める場合</t>
    <rPh sb="7" eb="9">
      <t>アッシュク</t>
    </rPh>
    <rPh sb="9" eb="11">
      <t>キョウド</t>
    </rPh>
    <rPh sb="14" eb="15">
      <t>ソン</t>
    </rPh>
    <rPh sb="15" eb="16">
      <t>チ</t>
    </rPh>
    <rPh sb="16" eb="18">
      <t>キカン</t>
    </rPh>
    <rPh sb="19" eb="20">
      <t>サダ</t>
    </rPh>
    <rPh sb="22" eb="24">
      <t>バアイ</t>
    </rPh>
    <phoneticPr fontId="9"/>
  </si>
  <si>
    <t>⑥</t>
  </si>
  <si>
    <t>　地質調査</t>
    <rPh sb="1" eb="3">
      <t>チシツ</t>
    </rPh>
    <rPh sb="3" eb="5">
      <t>チョウサ</t>
    </rPh>
    <phoneticPr fontId="23"/>
  </si>
  <si>
    <t>複 雑 度</t>
    <rPh sb="0" eb="1">
      <t>フク</t>
    </rPh>
    <rPh sb="2" eb="3">
      <t>ザツ</t>
    </rPh>
    <rPh sb="4" eb="5">
      <t>ド</t>
    </rPh>
    <phoneticPr fontId="4"/>
  </si>
  <si>
    <t>人数</t>
  </si>
  <si>
    <t>図面枚数</t>
    <rPh sb="0" eb="2">
      <t>ズメン</t>
    </rPh>
    <rPh sb="2" eb="4">
      <t>マイスウ</t>
    </rPh>
    <phoneticPr fontId="4"/>
  </si>
  <si>
    <t>配置図・案内図</t>
    <rPh sb="0" eb="2">
      <t>ハイチ</t>
    </rPh>
    <rPh sb="2" eb="3">
      <t>ズ</t>
    </rPh>
    <rPh sb="4" eb="7">
      <t>アンナイズ</t>
    </rPh>
    <phoneticPr fontId="4"/>
  </si>
  <si>
    <t>簡易</t>
    <rPh sb="0" eb="2">
      <t>カンイ</t>
    </rPh>
    <phoneticPr fontId="4"/>
  </si>
  <si>
    <t>摘　　　要</t>
  </si>
  <si>
    <t>B種</t>
    <rPh sb="1" eb="2">
      <t>シュ</t>
    </rPh>
    <phoneticPr fontId="4"/>
  </si>
  <si>
    <t>鉄筋ｺﾝｸﾘｰﾄ造標準図</t>
    <rPh sb="0" eb="2">
      <t>テッキン</t>
    </rPh>
    <rPh sb="8" eb="9">
      <t>ゾウ</t>
    </rPh>
    <rPh sb="9" eb="11">
      <t>ヒョウジュン</t>
    </rPh>
    <rPh sb="11" eb="12">
      <t>ズ</t>
    </rPh>
    <phoneticPr fontId="4"/>
  </si>
  <si>
    <t>梁伏図</t>
    <rPh sb="0" eb="1">
      <t>ハリ</t>
    </rPh>
    <rPh sb="1" eb="2">
      <t>フ</t>
    </rPh>
    <rPh sb="2" eb="3">
      <t>ズ</t>
    </rPh>
    <phoneticPr fontId="4"/>
  </si>
  <si>
    <t>既存ＣＡＤ図有</t>
    <rPh sb="0" eb="2">
      <t>キゾン</t>
    </rPh>
    <rPh sb="5" eb="6">
      <t>ズ</t>
    </rPh>
    <rPh sb="6" eb="7">
      <t>アリ</t>
    </rPh>
    <phoneticPr fontId="4"/>
  </si>
  <si>
    <t>１．施工の検査</t>
    <rPh sb="2" eb="4">
      <t>セコウ</t>
    </rPh>
    <rPh sb="5" eb="7">
      <t>ケンサ</t>
    </rPh>
    <phoneticPr fontId="9"/>
  </si>
  <si>
    <t>防ぎ処理は特記</t>
    <rPh sb="0" eb="1">
      <t>ボウ</t>
    </rPh>
    <rPh sb="2" eb="4">
      <t>ショリ</t>
    </rPh>
    <rPh sb="5" eb="7">
      <t>トッキ</t>
    </rPh>
    <phoneticPr fontId="9"/>
  </si>
  <si>
    <t>⑤</t>
  </si>
  <si>
    <t>現場打ちコンクリート杭地業</t>
    <rPh sb="0" eb="2">
      <t>ゲンバ</t>
    </rPh>
    <rPh sb="2" eb="3">
      <t>ウ</t>
    </rPh>
    <rPh sb="10" eb="11">
      <t>クイ</t>
    </rPh>
    <rPh sb="11" eb="12">
      <t>チ</t>
    </rPh>
    <rPh sb="12" eb="13">
      <t>ギョウ</t>
    </rPh>
    <phoneticPr fontId="9"/>
  </si>
  <si>
    <t>図面目録　設備工事</t>
    <rPh sb="5" eb="7">
      <t>セツビ</t>
    </rPh>
    <phoneticPr fontId="4"/>
  </si>
  <si>
    <t>型枠</t>
    <rPh sb="0" eb="2">
      <t>カタワク</t>
    </rPh>
    <phoneticPr fontId="9"/>
  </si>
  <si>
    <t>図面目録　建築工事</t>
  </si>
  <si>
    <t>２．受信機の表示</t>
    <rPh sb="2" eb="5">
      <t>ジュシンキ</t>
    </rPh>
    <rPh sb="6" eb="8">
      <t>ヒョウジ</t>
    </rPh>
    <phoneticPr fontId="9"/>
  </si>
  <si>
    <t>提供方法の別</t>
    <rPh sb="0" eb="2">
      <t>テイキョウ</t>
    </rPh>
    <rPh sb="2" eb="4">
      <t>ホウホウ</t>
    </rPh>
    <rPh sb="5" eb="6">
      <t>ベツ</t>
    </rPh>
    <phoneticPr fontId="4"/>
  </si>
  <si>
    <t>既存紙図有</t>
    <rPh sb="0" eb="2">
      <t>キゾン</t>
    </rPh>
    <rPh sb="2" eb="3">
      <t>カミ</t>
    </rPh>
    <rPh sb="3" eb="4">
      <t>ズ</t>
    </rPh>
    <rPh sb="4" eb="5">
      <t>アリ</t>
    </rPh>
    <phoneticPr fontId="4"/>
  </si>
  <si>
    <t>建築物</t>
    <rPh sb="0" eb="3">
      <t>ケンチクブツ</t>
    </rPh>
    <phoneticPr fontId="4"/>
  </si>
  <si>
    <t>完了検査(中間検査なし)</t>
    <rPh sb="0" eb="2">
      <t>カンリョウ</t>
    </rPh>
    <rPh sb="2" eb="4">
      <t>ケンサ</t>
    </rPh>
    <rPh sb="5" eb="7">
      <t>チュウカン</t>
    </rPh>
    <rPh sb="7" eb="9">
      <t>ケンサ</t>
    </rPh>
    <phoneticPr fontId="4"/>
  </si>
  <si>
    <t>h</t>
  </si>
  <si>
    <t>基本設計業務細分率</t>
    <rPh sb="0" eb="2">
      <t>キホン</t>
    </rPh>
    <rPh sb="2" eb="4">
      <t>セッケイ</t>
    </rPh>
    <rPh sb="4" eb="6">
      <t>ギョウム</t>
    </rPh>
    <rPh sb="6" eb="7">
      <t>サイ</t>
    </rPh>
    <rPh sb="7" eb="8">
      <t>ブン</t>
    </rPh>
    <rPh sb="8" eb="9">
      <t>リツ</t>
    </rPh>
    <phoneticPr fontId="9"/>
  </si>
  <si>
    <t>200㎡を超え500㎡未満</t>
    <rPh sb="5" eb="6">
      <t>コ</t>
    </rPh>
    <rPh sb="11" eb="13">
      <t>ミマン</t>
    </rPh>
    <phoneticPr fontId="4"/>
  </si>
  <si>
    <t>１．施工状況（下地処理，プライマー塗り，充填，養生等）</t>
    <rPh sb="2" eb="4">
      <t>セコウ</t>
    </rPh>
    <rPh sb="4" eb="6">
      <t>ジョウキョウ</t>
    </rPh>
    <rPh sb="7" eb="9">
      <t>シタジ</t>
    </rPh>
    <rPh sb="9" eb="11">
      <t>ショリ</t>
    </rPh>
    <rPh sb="17" eb="18">
      <t>ヌ</t>
    </rPh>
    <rPh sb="20" eb="22">
      <t>ジュウテン</t>
    </rPh>
    <rPh sb="23" eb="25">
      <t>ヨウジョウ</t>
    </rPh>
    <rPh sb="25" eb="26">
      <t>トウ</t>
    </rPh>
    <phoneticPr fontId="9"/>
  </si>
  <si>
    <t>10,000㎡を超え50,000㎡以下</t>
    <rPh sb="8" eb="9">
      <t>コ</t>
    </rPh>
    <rPh sb="17" eb="19">
      <t>イカ</t>
    </rPh>
    <phoneticPr fontId="4"/>
  </si>
  <si>
    <t>50,000㎡を超える</t>
    <rPh sb="8" eb="9">
      <t>コ</t>
    </rPh>
    <phoneticPr fontId="4"/>
  </si>
  <si>
    <t>本資料は，各改修工事における標準的な図面目録を例示したものである。委託費算定にあたっては，改修対象建築物の構造・規模等に応じて</t>
  </si>
  <si>
    <t>材料</t>
    <rPh sb="0" eb="2">
      <t>ザイリョウ</t>
    </rPh>
    <phoneticPr fontId="9"/>
  </si>
  <si>
    <t>合　　計</t>
    <rPh sb="0" eb="1">
      <t>ゴウ</t>
    </rPh>
    <rPh sb="3" eb="4">
      <t>ケイ</t>
    </rPh>
    <phoneticPr fontId="9"/>
  </si>
  <si>
    <t>技能士</t>
    <rPh sb="0" eb="3">
      <t>ギノウシ</t>
    </rPh>
    <phoneticPr fontId="9"/>
  </si>
  <si>
    <t>安全管理状況</t>
    <rPh sb="0" eb="2">
      <t>アンゼン</t>
    </rPh>
    <rPh sb="2" eb="4">
      <t>カンリ</t>
    </rPh>
    <rPh sb="4" eb="6">
      <t>ジョウキョウ</t>
    </rPh>
    <phoneticPr fontId="9"/>
  </si>
  <si>
    <t>架空配線，地中配線，接地</t>
    <rPh sb="0" eb="2">
      <t>カクウ</t>
    </rPh>
    <rPh sb="2" eb="4">
      <t>ハイセン</t>
    </rPh>
    <rPh sb="5" eb="7">
      <t>チチュウ</t>
    </rPh>
    <rPh sb="7" eb="9">
      <t>ハイセン</t>
    </rPh>
    <rPh sb="10" eb="12">
      <t>セッチ</t>
    </rPh>
    <phoneticPr fontId="9"/>
  </si>
  <si>
    <t>一時中止等にいたる現場状況</t>
    <rPh sb="0" eb="2">
      <t>イチジ</t>
    </rPh>
    <rPh sb="2" eb="4">
      <t>チュウシ</t>
    </rPh>
    <rPh sb="4" eb="5">
      <t>トウ</t>
    </rPh>
    <rPh sb="9" eb="11">
      <t>ゲンバ</t>
    </rPh>
    <rPh sb="11" eb="13">
      <t>ジョウキョウ</t>
    </rPh>
    <phoneticPr fontId="9"/>
  </si>
  <si>
    <t>実施設計</t>
    <rPh sb="0" eb="2">
      <t>ジッシ</t>
    </rPh>
    <rPh sb="2" eb="4">
      <t>セッケイ</t>
    </rPh>
    <phoneticPr fontId="9"/>
  </si>
  <si>
    <t>地区</t>
    <rPh sb="0" eb="2">
      <t>チク</t>
    </rPh>
    <phoneticPr fontId="4"/>
  </si>
  <si>
    <t>植栽基盤整備</t>
    <rPh sb="0" eb="2">
      <t>ショクサイ</t>
    </rPh>
    <rPh sb="2" eb="4">
      <t>キバン</t>
    </rPh>
    <rPh sb="4" eb="6">
      <t>セイビ</t>
    </rPh>
    <phoneticPr fontId="9"/>
  </si>
  <si>
    <t>工事監理受注者の方法</t>
    <rPh sb="0" eb="2">
      <t>コウジ</t>
    </rPh>
    <rPh sb="2" eb="4">
      <t>カンリ</t>
    </rPh>
    <rPh sb="4" eb="6">
      <t>ジュチュウ</t>
    </rPh>
    <rPh sb="6" eb="7">
      <t>シャ</t>
    </rPh>
    <rPh sb="8" eb="10">
      <t>ホウホウ</t>
    </rPh>
    <phoneticPr fontId="9"/>
  </si>
  <si>
    <t>監督事項</t>
    <rPh sb="0" eb="2">
      <t>カントク</t>
    </rPh>
    <rPh sb="2" eb="4">
      <t>ジコウ</t>
    </rPh>
    <phoneticPr fontId="9"/>
  </si>
  <si>
    <t>２．施工状況（基礎，本体据付け，埋戻し等）</t>
    <rPh sb="2" eb="4">
      <t>セコウ</t>
    </rPh>
    <rPh sb="4" eb="6">
      <t>ジョウキョウ</t>
    </rPh>
    <rPh sb="7" eb="9">
      <t>キソ</t>
    </rPh>
    <rPh sb="10" eb="12">
      <t>ホンタイ</t>
    </rPh>
    <rPh sb="12" eb="14">
      <t>スエツケ</t>
    </rPh>
    <rPh sb="16" eb="17">
      <t>ウ</t>
    </rPh>
    <rPh sb="17" eb="18">
      <t>モド</t>
    </rPh>
    <rPh sb="19" eb="20">
      <t>トウ</t>
    </rPh>
    <phoneticPr fontId="9"/>
  </si>
  <si>
    <t>注３： 図面１枚の大きさは，841㎜×594㎜（A1判）とする</t>
  </si>
  <si>
    <t>施工状況（工程，下地，保護層，目地等）</t>
    <rPh sb="0" eb="2">
      <t>セコウ</t>
    </rPh>
    <rPh sb="2" eb="4">
      <t>ジョウキョウ</t>
    </rPh>
    <rPh sb="5" eb="7">
      <t>コウテイ</t>
    </rPh>
    <rPh sb="8" eb="10">
      <t>シタジ</t>
    </rPh>
    <rPh sb="11" eb="13">
      <t>ホゴ</t>
    </rPh>
    <rPh sb="13" eb="14">
      <t>ソウ</t>
    </rPh>
    <rPh sb="15" eb="17">
      <t>メジ</t>
    </rPh>
    <rPh sb="17" eb="18">
      <t>トウ</t>
    </rPh>
    <phoneticPr fontId="9"/>
  </si>
  <si>
    <t>　3.0ｍ×4箇所程度</t>
    <rPh sb="7" eb="9">
      <t>カショ</t>
    </rPh>
    <rPh sb="9" eb="11">
      <t>テイド</t>
    </rPh>
    <phoneticPr fontId="23"/>
  </si>
  <si>
    <t>電話設備系統図・内線番号一覧図</t>
    <rPh sb="0" eb="2">
      <t>デンワ</t>
    </rPh>
    <rPh sb="2" eb="4">
      <t>セツビ</t>
    </rPh>
    <rPh sb="4" eb="7">
      <t>ケイトウズ</t>
    </rPh>
    <phoneticPr fontId="9"/>
  </si>
  <si>
    <t>カタログ，見本等</t>
    <rPh sb="5" eb="8">
      <t>ミホントウ</t>
    </rPh>
    <phoneticPr fontId="9"/>
  </si>
  <si>
    <t>立会</t>
    <rPh sb="0" eb="2">
      <t>タチアイ</t>
    </rPh>
    <phoneticPr fontId="9"/>
  </si>
  <si>
    <t>Σ(設備　図面1枚毎の業務人・時間数)</t>
    <rPh sb="2" eb="4">
      <t>セツビ</t>
    </rPh>
    <phoneticPr fontId="4"/>
  </si>
  <si>
    <t>現場立会のうえ処理方針を指示</t>
    <rPh sb="0" eb="2">
      <t>ゲンバ</t>
    </rPh>
    <rPh sb="2" eb="4">
      <t>タチアイ</t>
    </rPh>
    <rPh sb="7" eb="9">
      <t>ショリ</t>
    </rPh>
    <rPh sb="9" eb="11">
      <t>ホウシン</t>
    </rPh>
    <rPh sb="12" eb="14">
      <t>シジ</t>
    </rPh>
    <phoneticPr fontId="9"/>
  </si>
  <si>
    <t>複雑度</t>
    <rPh sb="0" eb="3">
      <t>フクザツド</t>
    </rPh>
    <phoneticPr fontId="4"/>
  </si>
  <si>
    <t>(図面１枚毎の換算図面枚数)</t>
  </si>
  <si>
    <t>・単価表作成資料の作成</t>
    <rPh sb="1" eb="3">
      <t>タンカ</t>
    </rPh>
    <rPh sb="3" eb="6">
      <t>ヒョウサクセイ</t>
    </rPh>
    <rPh sb="6" eb="8">
      <t>シリョウ</t>
    </rPh>
    <rPh sb="9" eb="11">
      <t>サクセイ</t>
    </rPh>
    <phoneticPr fontId="4"/>
  </si>
  <si>
    <t>指示</t>
    <rPh sb="0" eb="2">
      <t>シジ</t>
    </rPh>
    <phoneticPr fontId="9"/>
  </si>
  <si>
    <t>展開図</t>
    <rPh sb="0" eb="2">
      <t>テンカイ</t>
    </rPh>
    <rPh sb="2" eb="3">
      <t>ズ</t>
    </rPh>
    <phoneticPr fontId="4"/>
  </si>
  <si>
    <t>延べ面積（㎡）</t>
    <rPh sb="0" eb="1">
      <t>ノ</t>
    </rPh>
    <rPh sb="2" eb="4">
      <t>メンセキ</t>
    </rPh>
    <phoneticPr fontId="4"/>
  </si>
  <si>
    <t>防水・屋上改修工事</t>
    <rPh sb="0" eb="2">
      <t>ボウスイ</t>
    </rPh>
    <rPh sb="3" eb="5">
      <t>オクジョウ</t>
    </rPh>
    <rPh sb="5" eb="7">
      <t>カイシュウ</t>
    </rPh>
    <rPh sb="7" eb="9">
      <t>コウジ</t>
    </rPh>
    <phoneticPr fontId="9"/>
  </si>
  <si>
    <t>（５）基本設計図書の作成</t>
    <rPh sb="3" eb="5">
      <t>キホン</t>
    </rPh>
    <rPh sb="5" eb="7">
      <t>セッケイ</t>
    </rPh>
    <rPh sb="7" eb="9">
      <t>トショ</t>
    </rPh>
    <rPh sb="10" eb="12">
      <t>サクセイ</t>
    </rPh>
    <phoneticPr fontId="9"/>
  </si>
  <si>
    <t>１．実施工程表</t>
    <rPh sb="2" eb="4">
      <t>ジッシ</t>
    </rPh>
    <rPh sb="4" eb="7">
      <t>コウテイヒョウ</t>
    </rPh>
    <phoneticPr fontId="9"/>
  </si>
  <si>
    <t>特別経費</t>
  </si>
  <si>
    <t>（７）基本設計内容の建築主への説明</t>
    <rPh sb="3" eb="5">
      <t>キホン</t>
    </rPh>
    <rPh sb="5" eb="7">
      <t>セッケイ</t>
    </rPh>
    <rPh sb="7" eb="9">
      <t>ナイヨウ</t>
    </rPh>
    <rPh sb="10" eb="12">
      <t>ケンチク</t>
    </rPh>
    <rPh sb="12" eb="13">
      <t>ヌシ</t>
    </rPh>
    <rPh sb="15" eb="17">
      <t>セツメイ</t>
    </rPh>
    <phoneticPr fontId="9"/>
  </si>
  <si>
    <t>C種</t>
    <rPh sb="1" eb="2">
      <t>シュ</t>
    </rPh>
    <phoneticPr fontId="4"/>
  </si>
  <si>
    <t>（２）法令上の調査，協議</t>
  </si>
  <si>
    <t>保守工具</t>
    <rPh sb="0" eb="2">
      <t>ホシュ</t>
    </rPh>
    <rPh sb="2" eb="4">
      <t>コウグ</t>
    </rPh>
    <phoneticPr fontId="9"/>
  </si>
  <si>
    <t>特記仕様書（電気）</t>
    <rPh sb="0" eb="2">
      <t>トッキ</t>
    </rPh>
    <rPh sb="2" eb="5">
      <t>シヨウショ</t>
    </rPh>
    <rPh sb="6" eb="8">
      <t>デンキ</t>
    </rPh>
    <phoneticPr fontId="4"/>
  </si>
  <si>
    <t>（ⅰ）実施設計図書の作成</t>
    <rPh sb="3" eb="5">
      <t>ジッシ</t>
    </rPh>
    <rPh sb="5" eb="7">
      <t>セッケイ</t>
    </rPh>
    <rPh sb="7" eb="9">
      <t>トショ</t>
    </rPh>
    <rPh sb="10" eb="12">
      <t>サクセイ</t>
    </rPh>
    <phoneticPr fontId="9"/>
  </si>
  <si>
    <t>消防法等による標識，機器の名称記入等</t>
    <rPh sb="0" eb="3">
      <t>ショウボウホウ</t>
    </rPh>
    <rPh sb="3" eb="4">
      <t>トウ</t>
    </rPh>
    <rPh sb="7" eb="9">
      <t>ヒョウシキ</t>
    </rPh>
    <rPh sb="10" eb="12">
      <t>キキ</t>
    </rPh>
    <rPh sb="13" eb="15">
      <t>メイショウ</t>
    </rPh>
    <rPh sb="15" eb="17">
      <t>キニュウ</t>
    </rPh>
    <rPh sb="17" eb="18">
      <t>トウ</t>
    </rPh>
    <phoneticPr fontId="9"/>
  </si>
  <si>
    <t>10,000㎡</t>
  </si>
  <si>
    <t>５．型枠取外し後の補修</t>
    <rPh sb="2" eb="4">
      <t>カタワク</t>
    </rPh>
    <rPh sb="4" eb="6">
      <t>トリハズ</t>
    </rPh>
    <rPh sb="7" eb="8">
      <t>ゴ</t>
    </rPh>
    <rPh sb="9" eb="11">
      <t>ホシュウ</t>
    </rPh>
    <phoneticPr fontId="9"/>
  </si>
  <si>
    <t>２．下請負人等</t>
    <rPh sb="2" eb="3">
      <t>シタ</t>
    </rPh>
    <rPh sb="3" eb="5">
      <t>ウケオイ</t>
    </rPh>
    <rPh sb="5" eb="6">
      <t>ニン</t>
    </rPh>
    <rPh sb="6" eb="7">
      <t>トウ</t>
    </rPh>
    <phoneticPr fontId="9"/>
  </si>
  <si>
    <t>※通常，A1判とする</t>
    <rPh sb="1" eb="3">
      <t>ツウジョウ</t>
    </rPh>
    <rPh sb="6" eb="7">
      <t>バン</t>
    </rPh>
    <phoneticPr fontId="4"/>
  </si>
  <si>
    <t>機材の検査等</t>
    <rPh sb="0" eb="2">
      <t>キザイ</t>
    </rPh>
    <rPh sb="3" eb="6">
      <t>ケンサトウ</t>
    </rPh>
    <phoneticPr fontId="9"/>
  </si>
  <si>
    <t>既存平面図</t>
    <rPh sb="0" eb="2">
      <t>キゾン</t>
    </rPh>
    <rPh sb="2" eb="5">
      <t>ヘイメンズ</t>
    </rPh>
    <phoneticPr fontId="4"/>
  </si>
  <si>
    <t>③解体工事において，既存図面を紙，PDF 形式の電子データ又はCAD データ等により提供する場合</t>
    <rPh sb="1" eb="3">
      <t>カイタイ</t>
    </rPh>
    <rPh sb="3" eb="5">
      <t>コウジ</t>
    </rPh>
    <phoneticPr fontId="4"/>
  </si>
  <si>
    <t>解体工事の影響度の設定根拠
H21.11 に改修工事の受託事務所を対象に「改修図面の作図作業の業務量内訳調査」を実施した結果，業務割合が，「①寸法等の確認：20％」，「②既存図面の作成：40％」，「③改修内容の加筆：40％」であった。この結果を参考に，解体工事における設計業務を図面目録に基づく算定方法で算定する場合の影響度を0.4（③の業務割合相当）として設定</t>
  </si>
  <si>
    <t>受変電設備単線結線図・外形寸法図（改修）</t>
  </si>
  <si>
    <t>高圧引込設備配線図（既存）</t>
  </si>
  <si>
    <t>精度基準に基づく確認記録</t>
    <rPh sb="0" eb="2">
      <t>セイド</t>
    </rPh>
    <rPh sb="2" eb="4">
      <t>キジュン</t>
    </rPh>
    <rPh sb="5" eb="6">
      <t>モト</t>
    </rPh>
    <rPh sb="8" eb="10">
      <t>カクニン</t>
    </rPh>
    <rPh sb="10" eb="12">
      <t>キロク</t>
    </rPh>
    <phoneticPr fontId="9"/>
  </si>
  <si>
    <t>各階平面図（既存）</t>
  </si>
  <si>
    <t>調合を要する材料</t>
    <rPh sb="0" eb="2">
      <t>チョウゴウ</t>
    </rPh>
    <rPh sb="3" eb="4">
      <t>ヨウ</t>
    </rPh>
    <rPh sb="6" eb="8">
      <t>ザイリョウ</t>
    </rPh>
    <phoneticPr fontId="9"/>
  </si>
  <si>
    <t>床コンクリート直均し仕上げ</t>
    <rPh sb="0" eb="1">
      <t>ユカ</t>
    </rPh>
    <rPh sb="7" eb="8">
      <t>ジカ</t>
    </rPh>
    <rPh sb="8" eb="9">
      <t>ナラ</t>
    </rPh>
    <rPh sb="10" eb="12">
      <t>シア</t>
    </rPh>
    <phoneticPr fontId="9"/>
  </si>
  <si>
    <t>機械室平面図（既存・改修）</t>
    <rPh sb="0" eb="3">
      <t>キカイシツ</t>
    </rPh>
    <rPh sb="3" eb="6">
      <t>ヘイメンズ</t>
    </rPh>
    <rPh sb="7" eb="9">
      <t>キゾン</t>
    </rPh>
    <rPh sb="10" eb="12">
      <t>カイシュウ</t>
    </rPh>
    <phoneticPr fontId="9"/>
  </si>
  <si>
    <t>(*2) 天井・壁・床のうち２種類以上の改修を想定したもの（本表は「トイレ改修」程度を想定した図面枚数）。</t>
  </si>
  <si>
    <t>注１： 色の図面枚数は，建物規模・階数による</t>
  </si>
  <si>
    <t>解体工事において，既存図面を紙，PDF 形式の電子データ又はCAD データ等により提供する場合</t>
    <rPh sb="0" eb="2">
      <t>カイタイ</t>
    </rPh>
    <rPh sb="2" eb="4">
      <t>コウジ</t>
    </rPh>
    <phoneticPr fontId="4"/>
  </si>
  <si>
    <t>※出張旅費等（業務内容の実態に応じて算定する）</t>
    <rPh sb="1" eb="3">
      <t>シュッチョウ</t>
    </rPh>
    <rPh sb="3" eb="5">
      <t>リョヒ</t>
    </rPh>
    <rPh sb="5" eb="6">
      <t>トウ</t>
    </rPh>
    <rPh sb="7" eb="9">
      <t>ギョウム</t>
    </rPh>
    <rPh sb="9" eb="11">
      <t>ナイヨウ</t>
    </rPh>
    <rPh sb="12" eb="14">
      <t>ジッタイ</t>
    </rPh>
    <rPh sb="15" eb="16">
      <t>オウ</t>
    </rPh>
    <rPh sb="18" eb="20">
      <t>サンテイ</t>
    </rPh>
    <phoneticPr fontId="4"/>
  </si>
  <si>
    <t>３．請負者事務所，表示板</t>
    <rPh sb="2" eb="4">
      <t>ウケオイ</t>
    </rPh>
    <rPh sb="4" eb="5">
      <t>シャ</t>
    </rPh>
    <rPh sb="5" eb="7">
      <t>ジム</t>
    </rPh>
    <rPh sb="7" eb="8">
      <t>ショ</t>
    </rPh>
    <rPh sb="9" eb="12">
      <t>ヒョウジバン</t>
    </rPh>
    <phoneticPr fontId="9"/>
  </si>
  <si>
    <t>３．施工状況</t>
    <rPh sb="2" eb="4">
      <t>セコウ</t>
    </rPh>
    <rPh sb="4" eb="6">
      <t>ジョウキョウ</t>
    </rPh>
    <phoneticPr fontId="9"/>
  </si>
  <si>
    <t>１．障害物発見時</t>
    <rPh sb="2" eb="5">
      <t>ショウガイブツ</t>
    </rPh>
    <rPh sb="5" eb="7">
      <t>ハッケン</t>
    </rPh>
    <rPh sb="7" eb="8">
      <t>ジ</t>
    </rPh>
    <phoneticPr fontId="9"/>
  </si>
  <si>
    <t>１．完成図書</t>
    <rPh sb="2" eb="4">
      <t>カンセイ</t>
    </rPh>
    <rPh sb="4" eb="6">
      <t>トショ</t>
    </rPh>
    <phoneticPr fontId="9"/>
  </si>
  <si>
    <t>設計図書に記載がなく特に必要な場合に指示</t>
    <rPh sb="0" eb="2">
      <t>セッケイ</t>
    </rPh>
    <rPh sb="2" eb="4">
      <t>トショ</t>
    </rPh>
    <rPh sb="5" eb="7">
      <t>キサイ</t>
    </rPh>
    <rPh sb="10" eb="11">
      <t>トク</t>
    </rPh>
    <rPh sb="12" eb="14">
      <t>ヒツヨウ</t>
    </rPh>
    <rPh sb="15" eb="17">
      <t>バアイ</t>
    </rPh>
    <rPh sb="18" eb="20">
      <t>シジ</t>
    </rPh>
    <phoneticPr fontId="9"/>
  </si>
  <si>
    <t>随意契約</t>
    <rPh sb="0" eb="2">
      <t>ズイイ</t>
    </rPh>
    <rPh sb="2" eb="4">
      <t>ケイヤク</t>
    </rPh>
    <phoneticPr fontId="4"/>
  </si>
  <si>
    <t>延べ面積</t>
    <rPh sb="0" eb="1">
      <t>ノ</t>
    </rPh>
    <rPh sb="2" eb="4">
      <t>メンセキ</t>
    </rPh>
    <phoneticPr fontId="4"/>
  </si>
  <si>
    <t>（税込み）</t>
    <rPh sb="1" eb="2">
      <t>ゼイ</t>
    </rPh>
    <rPh sb="2" eb="3">
      <t>コ</t>
    </rPh>
    <phoneticPr fontId="4"/>
  </si>
  <si>
    <t>都市ガス設備</t>
    <rPh sb="0" eb="2">
      <t>トシ</t>
    </rPh>
    <rPh sb="4" eb="6">
      <t>セツビ</t>
    </rPh>
    <phoneticPr fontId="9"/>
  </si>
  <si>
    <t>　工事検査立会</t>
    <rPh sb="1" eb="3">
      <t>コウジ</t>
    </rPh>
    <rPh sb="3" eb="5">
      <t>ケンサ</t>
    </rPh>
    <rPh sb="5" eb="7">
      <t>タチア</t>
    </rPh>
    <phoneticPr fontId="4"/>
  </si>
  <si>
    <t>試験記録</t>
    <rPh sb="0" eb="2">
      <t>シケン</t>
    </rPh>
    <rPh sb="2" eb="4">
      <t>キロク</t>
    </rPh>
    <phoneticPr fontId="9"/>
  </si>
  <si>
    <t>能力証明資料</t>
    <rPh sb="0" eb="2">
      <t>ノウリョク</t>
    </rPh>
    <rPh sb="2" eb="4">
      <t>ショウメイ</t>
    </rPh>
    <rPh sb="4" eb="6">
      <t>シリョウ</t>
    </rPh>
    <phoneticPr fontId="9"/>
  </si>
  <si>
    <r>
      <t>委</t>
    </r>
    <r>
      <rPr>
        <sz val="11"/>
        <rFont val="ＨＧ丸ゴシックM"/>
      </rPr>
      <t>　託　料　の　算　定　　　　　　　　　　　　　　　　　　　　　　　　　　　　　　</t>
    </r>
    <r>
      <rPr>
        <sz val="9"/>
        <rFont val="ＨＧ丸ゴシックM"/>
      </rPr>
      <t>（国営整第６８号　官庁施設の設計業務等積算要領）</t>
    </r>
    <rPh sb="42" eb="44">
      <t>コクエイ</t>
    </rPh>
    <rPh sb="44" eb="45">
      <t>タダシ</t>
    </rPh>
    <rPh sb="45" eb="46">
      <t>ダイ</t>
    </rPh>
    <rPh sb="48" eb="49">
      <t>ゴウ</t>
    </rPh>
    <rPh sb="50" eb="52">
      <t>カンチョウ</t>
    </rPh>
    <rPh sb="52" eb="54">
      <t>シセツ</t>
    </rPh>
    <rPh sb="55" eb="57">
      <t>セッケイ</t>
    </rPh>
    <rPh sb="57" eb="60">
      <t>ギョウムトウ</t>
    </rPh>
    <rPh sb="60" eb="62">
      <t>セキサン</t>
    </rPh>
    <rPh sb="62" eb="64">
      <t>ヨウリョウ</t>
    </rPh>
    <phoneticPr fontId="21"/>
  </si>
  <si>
    <t>諸経費率</t>
    <rPh sb="0" eb="3">
      <t>ショケイヒ</t>
    </rPh>
    <phoneticPr fontId="21"/>
  </si>
  <si>
    <t>計</t>
  </si>
  <si>
    <t>往復 L=</t>
    <rPh sb="0" eb="2">
      <t>オウフク</t>
    </rPh>
    <phoneticPr fontId="23"/>
  </si>
  <si>
    <t>施工状況（継手，防露，受け金物，ルーフドレン等）</t>
    <rPh sb="0" eb="4">
      <t>セコウジョウキョウ</t>
    </rPh>
    <rPh sb="5" eb="6">
      <t>ツギ</t>
    </rPh>
    <rPh sb="6" eb="7">
      <t>テ</t>
    </rPh>
    <rPh sb="8" eb="9">
      <t>ボウ</t>
    </rPh>
    <rPh sb="9" eb="10">
      <t>ロ</t>
    </rPh>
    <rPh sb="11" eb="12">
      <t>ウ</t>
    </rPh>
    <rPh sb="13" eb="15">
      <t>カナモノ</t>
    </rPh>
    <rPh sb="22" eb="23">
      <t>トウ</t>
    </rPh>
    <phoneticPr fontId="9"/>
  </si>
  <si>
    <t>鹿嶋市</t>
    <rPh sb="0" eb="2">
      <t>カシマ</t>
    </rPh>
    <rPh sb="2" eb="3">
      <t>シ</t>
    </rPh>
    <phoneticPr fontId="21"/>
  </si>
  <si>
    <t>時間 T=</t>
    <rPh sb="0" eb="2">
      <t>ジカン</t>
    </rPh>
    <phoneticPr fontId="23"/>
  </si>
  <si>
    <t>(2.6ﾘｯﾄﾙ/h)*T</t>
  </si>
  <si>
    <t>機械経費2-169(20欄)</t>
    <rPh sb="0" eb="2">
      <t>キカイ</t>
    </rPh>
    <rPh sb="2" eb="4">
      <t>ケイヒ</t>
    </rPh>
    <rPh sb="12" eb="13">
      <t>ラン</t>
    </rPh>
    <phoneticPr fontId="23"/>
  </si>
  <si>
    <t>監理業務価格</t>
    <rPh sb="0" eb="2">
      <t>カンリ</t>
    </rPh>
    <rPh sb="2" eb="4">
      <t>ギョウム</t>
    </rPh>
    <rPh sb="4" eb="6">
      <t>カカク</t>
    </rPh>
    <phoneticPr fontId="9"/>
  </si>
  <si>
    <t>床面積の合計（㎡）</t>
    <rPh sb="0" eb="3">
      <t>ユカメンセキ</t>
    </rPh>
    <rPh sb="4" eb="6">
      <t>ゴウケイ</t>
    </rPh>
    <phoneticPr fontId="4"/>
  </si>
  <si>
    <t>延べ面積を入力</t>
    <rPh sb="0" eb="1">
      <t>ノベ</t>
    </rPh>
    <rPh sb="2" eb="4">
      <t>メンセキ</t>
    </rPh>
    <rPh sb="5" eb="7">
      <t>ニュウリョク</t>
    </rPh>
    <phoneticPr fontId="4"/>
  </si>
  <si>
    <t>スレート波板葺き</t>
    <rPh sb="4" eb="5">
      <t>ナミ</t>
    </rPh>
    <rPh sb="5" eb="6">
      <t>イタ</t>
    </rPh>
    <rPh sb="6" eb="7">
      <t>フ</t>
    </rPh>
    <phoneticPr fontId="9"/>
  </si>
  <si>
    <t>施工図，原寸図，工作図，製作図及び見本等</t>
    <rPh sb="0" eb="2">
      <t>セコウ</t>
    </rPh>
    <rPh sb="2" eb="3">
      <t>ズ</t>
    </rPh>
    <rPh sb="4" eb="6">
      <t>ゲンスン</t>
    </rPh>
    <rPh sb="6" eb="7">
      <t>ズ</t>
    </rPh>
    <rPh sb="8" eb="10">
      <t>コウサク</t>
    </rPh>
    <rPh sb="10" eb="11">
      <t>ズ</t>
    </rPh>
    <rPh sb="12" eb="14">
      <t>セイサク</t>
    </rPh>
    <rPh sb="14" eb="15">
      <t>ズ</t>
    </rPh>
    <rPh sb="15" eb="16">
      <t>オヨ</t>
    </rPh>
    <rPh sb="17" eb="19">
      <t>ミホン</t>
    </rPh>
    <rPh sb="19" eb="20">
      <t>トウ</t>
    </rPh>
    <phoneticPr fontId="9"/>
  </si>
  <si>
    <t>施工状況（固定方法，継手，コーナー等）</t>
    <rPh sb="0" eb="2">
      <t>セコウ</t>
    </rPh>
    <rPh sb="2" eb="4">
      <t>ジョウキョウ</t>
    </rPh>
    <rPh sb="5" eb="7">
      <t>コテイ</t>
    </rPh>
    <rPh sb="7" eb="9">
      <t>ホウホウ</t>
    </rPh>
    <rPh sb="10" eb="11">
      <t>ツギ</t>
    </rPh>
    <rPh sb="11" eb="12">
      <t>テ</t>
    </rPh>
    <rPh sb="17" eb="18">
      <t>トウ</t>
    </rPh>
    <phoneticPr fontId="9"/>
  </si>
  <si>
    <t>その他（契約保証料，PUBDIS登録料　等）</t>
    <rPh sb="2" eb="3">
      <t>タ</t>
    </rPh>
    <rPh sb="4" eb="6">
      <t>ケイヤク</t>
    </rPh>
    <rPh sb="6" eb="9">
      <t>ホショウリョウ</t>
    </rPh>
    <rPh sb="16" eb="18">
      <t>トウロク</t>
    </rPh>
    <rPh sb="18" eb="19">
      <t>リョウ</t>
    </rPh>
    <rPh sb="20" eb="21">
      <t>トウ</t>
    </rPh>
    <phoneticPr fontId="4"/>
  </si>
  <si>
    <t>自閉式上吊り引戸装置</t>
    <rPh sb="0" eb="2">
      <t>ジヘイ</t>
    </rPh>
    <rPh sb="2" eb="3">
      <t>シキ</t>
    </rPh>
    <rPh sb="3" eb="4">
      <t>ウワ</t>
    </rPh>
    <rPh sb="4" eb="5">
      <t>ツリ</t>
    </rPh>
    <rPh sb="6" eb="8">
      <t>ヒキド</t>
    </rPh>
    <rPh sb="8" eb="10">
      <t>ソウチ</t>
    </rPh>
    <phoneticPr fontId="9"/>
  </si>
  <si>
    <t>地質調査</t>
    <rPh sb="0" eb="2">
      <t>チシツ</t>
    </rPh>
    <rPh sb="2" eb="4">
      <t>チョウサ</t>
    </rPh>
    <phoneticPr fontId="23"/>
  </si>
  <si>
    <t>ガラス</t>
  </si>
  <si>
    <t>金　 額</t>
  </si>
  <si>
    <t>種別</t>
    <rPh sb="0" eb="2">
      <t>シュベツ</t>
    </rPh>
    <phoneticPr fontId="9"/>
  </si>
  <si>
    <t>工事関係図書</t>
    <rPh sb="0" eb="2">
      <t>コウジ</t>
    </rPh>
    <rPh sb="2" eb="4">
      <t>カンケイ</t>
    </rPh>
    <rPh sb="4" eb="6">
      <t>トショ</t>
    </rPh>
    <phoneticPr fontId="9"/>
  </si>
  <si>
    <t>工事の着手</t>
    <rPh sb="0" eb="2">
      <t>コウジ</t>
    </rPh>
    <rPh sb="3" eb="5">
      <t>チャクシュ</t>
    </rPh>
    <phoneticPr fontId="9"/>
  </si>
  <si>
    <t>提出書類</t>
    <rPh sb="0" eb="2">
      <t>テイシュツ</t>
    </rPh>
    <rPh sb="2" eb="4">
      <t>ショルイ</t>
    </rPh>
    <phoneticPr fontId="9"/>
  </si>
  <si>
    <t>配管，機器取付位置等必要に応じて</t>
    <rPh sb="0" eb="2">
      <t>ハイカン</t>
    </rPh>
    <rPh sb="3" eb="5">
      <t>キキ</t>
    </rPh>
    <rPh sb="5" eb="7">
      <t>トリツケ</t>
    </rPh>
    <rPh sb="7" eb="9">
      <t>イチ</t>
    </rPh>
    <rPh sb="9" eb="10">
      <t>トウ</t>
    </rPh>
    <rPh sb="10" eb="12">
      <t>ヒツヨウ</t>
    </rPh>
    <rPh sb="13" eb="14">
      <t>オウ</t>
    </rPh>
    <phoneticPr fontId="9"/>
  </si>
  <si>
    <t>施工状況（植付け，支柱，根巻き，樹姿，養生等）</t>
    <rPh sb="0" eb="4">
      <t>セコウジョウキョウ</t>
    </rPh>
    <rPh sb="5" eb="7">
      <t>ウエツ</t>
    </rPh>
    <rPh sb="9" eb="11">
      <t>シチュウ</t>
    </rPh>
    <rPh sb="12" eb="13">
      <t>ネ</t>
    </rPh>
    <rPh sb="13" eb="14">
      <t>マ</t>
    </rPh>
    <rPh sb="16" eb="17">
      <t>キ</t>
    </rPh>
    <rPh sb="17" eb="18">
      <t>スガタ</t>
    </rPh>
    <rPh sb="19" eb="21">
      <t>ヨウジョウ</t>
    </rPh>
    <rPh sb="21" eb="22">
      <t>トウ</t>
    </rPh>
    <phoneticPr fontId="9"/>
  </si>
  <si>
    <t>２．養生の状態，清掃状況</t>
    <rPh sb="2" eb="4">
      <t>ヨウジョウ</t>
    </rPh>
    <rPh sb="5" eb="7">
      <t>ジョウタイ</t>
    </rPh>
    <rPh sb="8" eb="10">
      <t>セイソウ</t>
    </rPh>
    <rPh sb="10" eb="12">
      <t>ジョウキョウ</t>
    </rPh>
    <phoneticPr fontId="9"/>
  </si>
  <si>
    <t>特許権等</t>
    <rPh sb="0" eb="3">
      <t>トッキョケン</t>
    </rPh>
    <rPh sb="3" eb="4">
      <t>トウ</t>
    </rPh>
    <phoneticPr fontId="9"/>
  </si>
  <si>
    <t>施工計画書</t>
    <rPh sb="0" eb="2">
      <t>セコウ</t>
    </rPh>
    <rPh sb="2" eb="5">
      <t>ケイカクショ</t>
    </rPh>
    <phoneticPr fontId="9"/>
  </si>
  <si>
    <t>施工図等</t>
    <rPh sb="0" eb="2">
      <t>セコウ</t>
    </rPh>
    <rPh sb="2" eb="3">
      <t>ズ</t>
    </rPh>
    <rPh sb="3" eb="4">
      <t>トウ</t>
    </rPh>
    <phoneticPr fontId="9"/>
  </si>
  <si>
    <t>工事の記録</t>
    <rPh sb="0" eb="2">
      <t>コウジ</t>
    </rPh>
    <rPh sb="3" eb="5">
      <t>キロク</t>
    </rPh>
    <phoneticPr fontId="9"/>
  </si>
  <si>
    <t>１．標準ボルト張力等の確認</t>
    <rPh sb="2" eb="4">
      <t>ヒョウジュン</t>
    </rPh>
    <rPh sb="7" eb="9">
      <t>チョウリョク</t>
    </rPh>
    <rPh sb="9" eb="10">
      <t>トウ</t>
    </rPh>
    <rPh sb="11" eb="13">
      <t>カクニン</t>
    </rPh>
    <phoneticPr fontId="9"/>
  </si>
  <si>
    <t>施工状況（布設場所，ﾜｲﾔﾌﾟﾛﾃｸﾀ等）</t>
    <rPh sb="0" eb="2">
      <t>セコウ</t>
    </rPh>
    <rPh sb="2" eb="4">
      <t>ジョウキョウ</t>
    </rPh>
    <rPh sb="5" eb="7">
      <t>フセツ</t>
    </rPh>
    <rPh sb="7" eb="9">
      <t>バショ</t>
    </rPh>
    <rPh sb="19" eb="20">
      <t>トウ</t>
    </rPh>
    <phoneticPr fontId="9"/>
  </si>
  <si>
    <t>１．ステンレスの表面仕上げ</t>
    <rPh sb="8" eb="10">
      <t>ヒョウメン</t>
    </rPh>
    <rPh sb="10" eb="12">
      <t>シア</t>
    </rPh>
    <phoneticPr fontId="9"/>
  </si>
  <si>
    <t>１．塗装（塗装箇所，塗料種別，施工状況等）</t>
    <rPh sb="2" eb="4">
      <t>トソウ</t>
    </rPh>
    <rPh sb="5" eb="7">
      <t>トソウ</t>
    </rPh>
    <rPh sb="7" eb="9">
      <t>カショ</t>
    </rPh>
    <rPh sb="10" eb="12">
      <t>トリョウ</t>
    </rPh>
    <rPh sb="12" eb="14">
      <t>シュベツ</t>
    </rPh>
    <rPh sb="15" eb="17">
      <t>セコウ</t>
    </rPh>
    <rPh sb="17" eb="19">
      <t>ジョウキョウ</t>
    </rPh>
    <rPh sb="19" eb="20">
      <t>トウ</t>
    </rPh>
    <phoneticPr fontId="9"/>
  </si>
  <si>
    <t>履行報告書</t>
    <rPh sb="0" eb="2">
      <t>リコウ</t>
    </rPh>
    <rPh sb="2" eb="5">
      <t>ホウコクショ</t>
    </rPh>
    <phoneticPr fontId="9"/>
  </si>
  <si>
    <t>事故報告書</t>
    <rPh sb="0" eb="2">
      <t>ジコ</t>
    </rPh>
    <rPh sb="2" eb="5">
      <t>ホウコクショ</t>
    </rPh>
    <phoneticPr fontId="9"/>
  </si>
  <si>
    <t>施工管理技術者</t>
    <rPh sb="0" eb="2">
      <t>セコウ</t>
    </rPh>
    <rPh sb="2" eb="4">
      <t>カンリ</t>
    </rPh>
    <rPh sb="4" eb="6">
      <t>ギジュツ</t>
    </rPh>
    <rPh sb="6" eb="7">
      <t>シャ</t>
    </rPh>
    <phoneticPr fontId="9"/>
  </si>
  <si>
    <t>工事用電力設備の保安責任者</t>
    <rPh sb="0" eb="3">
      <t>コウジヨウ</t>
    </rPh>
    <rPh sb="3" eb="5">
      <t>デンリョク</t>
    </rPh>
    <rPh sb="5" eb="7">
      <t>セツビ</t>
    </rPh>
    <rPh sb="8" eb="10">
      <t>ホアン</t>
    </rPh>
    <rPh sb="10" eb="13">
      <t>セキニンシャ</t>
    </rPh>
    <phoneticPr fontId="9"/>
  </si>
  <si>
    <t>環境対策</t>
    <rPh sb="0" eb="2">
      <t>カンキョウ</t>
    </rPh>
    <rPh sb="2" eb="4">
      <t>タイサク</t>
    </rPh>
    <phoneticPr fontId="9"/>
  </si>
  <si>
    <t>一工程の施工の確認等</t>
    <rPh sb="0" eb="1">
      <t>イチ</t>
    </rPh>
    <rPh sb="1" eb="3">
      <t>コウテイ</t>
    </rPh>
    <rPh sb="4" eb="6">
      <t>セコウ</t>
    </rPh>
    <rPh sb="7" eb="9">
      <t>カクニン</t>
    </rPh>
    <rPh sb="9" eb="10">
      <t>トウ</t>
    </rPh>
    <phoneticPr fontId="9"/>
  </si>
  <si>
    <t>契約図書との照査</t>
    <rPh sb="0" eb="2">
      <t>ケイヤク</t>
    </rPh>
    <rPh sb="2" eb="4">
      <t>トショ</t>
    </rPh>
    <rPh sb="6" eb="8">
      <t>ショウサ</t>
    </rPh>
    <phoneticPr fontId="9"/>
  </si>
  <si>
    <t>４．施工中の障害等</t>
    <rPh sb="2" eb="4">
      <t>セコウ</t>
    </rPh>
    <rPh sb="4" eb="5">
      <t>チュウ</t>
    </rPh>
    <rPh sb="6" eb="8">
      <t>ショウガイ</t>
    </rPh>
    <rPh sb="8" eb="9">
      <t>トウ</t>
    </rPh>
    <phoneticPr fontId="9"/>
  </si>
  <si>
    <t>２．施工体系図</t>
    <rPh sb="2" eb="4">
      <t>セコウ</t>
    </rPh>
    <rPh sb="4" eb="6">
      <t>タイケイ</t>
    </rPh>
    <rPh sb="6" eb="7">
      <t>ズ</t>
    </rPh>
    <phoneticPr fontId="9"/>
  </si>
  <si>
    <t>特許権等の出願</t>
    <rPh sb="0" eb="3">
      <t>トッキョケン</t>
    </rPh>
    <rPh sb="3" eb="4">
      <t>トウ</t>
    </rPh>
    <rPh sb="5" eb="7">
      <t>シュツガン</t>
    </rPh>
    <phoneticPr fontId="9"/>
  </si>
  <si>
    <t>文化財その他の埋蔵物を発見した場合</t>
    <rPh sb="0" eb="2">
      <t>ブンカ</t>
    </rPh>
    <rPh sb="2" eb="3">
      <t>ザイ</t>
    </rPh>
    <rPh sb="5" eb="6">
      <t>タ</t>
    </rPh>
    <rPh sb="7" eb="9">
      <t>マイゾウ</t>
    </rPh>
    <rPh sb="9" eb="10">
      <t>ブツ</t>
    </rPh>
    <rPh sb="11" eb="13">
      <t>ハッケン</t>
    </rPh>
    <rPh sb="15" eb="17">
      <t>バアイ</t>
    </rPh>
    <phoneticPr fontId="9"/>
  </si>
  <si>
    <t>２．防錆（前処理，防錆種別，施工状況等）</t>
    <rPh sb="2" eb="4">
      <t>ボウサビ</t>
    </rPh>
    <rPh sb="5" eb="6">
      <t>マエ</t>
    </rPh>
    <rPh sb="6" eb="8">
      <t>ショリ</t>
    </rPh>
    <rPh sb="9" eb="11">
      <t>ボウサビ</t>
    </rPh>
    <rPh sb="11" eb="13">
      <t>シュベツ</t>
    </rPh>
    <rPh sb="14" eb="16">
      <t>セコウ</t>
    </rPh>
    <rPh sb="16" eb="19">
      <t>ジョウキョウトウ</t>
    </rPh>
    <phoneticPr fontId="9"/>
  </si>
  <si>
    <t>現場発生品調書</t>
    <rPh sb="0" eb="2">
      <t>ゲンバ</t>
    </rPh>
    <rPh sb="2" eb="4">
      <t>ハッセイ</t>
    </rPh>
    <rPh sb="4" eb="5">
      <t>ヒン</t>
    </rPh>
    <rPh sb="5" eb="7">
      <t>チョウショ</t>
    </rPh>
    <phoneticPr fontId="9"/>
  </si>
  <si>
    <t>４．再生資源利用促進計画，実施状況</t>
    <rPh sb="2" eb="4">
      <t>サイセイ</t>
    </rPh>
    <rPh sb="4" eb="6">
      <t>シゲン</t>
    </rPh>
    <rPh sb="6" eb="8">
      <t>リヨウ</t>
    </rPh>
    <rPh sb="8" eb="10">
      <t>ソクシン</t>
    </rPh>
    <rPh sb="10" eb="12">
      <t>ケイカク</t>
    </rPh>
    <rPh sb="13" eb="15">
      <t>ジッシ</t>
    </rPh>
    <rPh sb="15" eb="17">
      <t>ジョウキョウ</t>
    </rPh>
    <phoneticPr fontId="9"/>
  </si>
  <si>
    <t>事前調査は特記による</t>
    <rPh sb="0" eb="2">
      <t>ジゼン</t>
    </rPh>
    <rPh sb="2" eb="4">
      <t>チョウサ</t>
    </rPh>
    <rPh sb="5" eb="7">
      <t>トッキ</t>
    </rPh>
    <phoneticPr fontId="9"/>
  </si>
  <si>
    <t>５．耐火表示</t>
    <rPh sb="2" eb="4">
      <t>タイカ</t>
    </rPh>
    <rPh sb="4" eb="6">
      <t>ヒョウジ</t>
    </rPh>
    <phoneticPr fontId="9"/>
  </si>
  <si>
    <t>表面処理</t>
    <rPh sb="0" eb="2">
      <t>ヒョウメン</t>
    </rPh>
    <rPh sb="2" eb="4">
      <t>ショリ</t>
    </rPh>
    <phoneticPr fontId="9"/>
  </si>
  <si>
    <t>工事進捗状況報告書</t>
    <rPh sb="0" eb="2">
      <t>コウジ</t>
    </rPh>
    <rPh sb="2" eb="4">
      <t>シンチョク</t>
    </rPh>
    <rPh sb="4" eb="6">
      <t>ジョウキョウ</t>
    </rPh>
    <rPh sb="6" eb="9">
      <t>ホウコクショ</t>
    </rPh>
    <phoneticPr fontId="9"/>
  </si>
  <si>
    <t>規格等の証明資料，カタログ，見本等</t>
    <rPh sb="0" eb="2">
      <t>キカク</t>
    </rPh>
    <rPh sb="2" eb="3">
      <t>トウ</t>
    </rPh>
    <rPh sb="4" eb="6">
      <t>ショウメイ</t>
    </rPh>
    <rPh sb="6" eb="8">
      <t>シリョウ</t>
    </rPh>
    <rPh sb="14" eb="16">
      <t>ミホン</t>
    </rPh>
    <rPh sb="16" eb="17">
      <t>トウ</t>
    </rPh>
    <phoneticPr fontId="9"/>
  </si>
  <si>
    <t>事故発生時</t>
    <rPh sb="0" eb="2">
      <t>ジコ</t>
    </rPh>
    <rPh sb="2" eb="4">
      <t>ハッセイ</t>
    </rPh>
    <rPh sb="4" eb="5">
      <t>ジ</t>
    </rPh>
    <phoneticPr fontId="9"/>
  </si>
  <si>
    <t>１．施工管理体制及び施工管理状況</t>
    <rPh sb="2" eb="4">
      <t>セコウ</t>
    </rPh>
    <rPh sb="4" eb="6">
      <t>カンリ</t>
    </rPh>
    <rPh sb="6" eb="8">
      <t>タイセイ</t>
    </rPh>
    <rPh sb="8" eb="9">
      <t>オヨ</t>
    </rPh>
    <rPh sb="10" eb="12">
      <t>セコウ</t>
    </rPh>
    <rPh sb="12" eb="14">
      <t>カンリ</t>
    </rPh>
    <rPh sb="14" eb="16">
      <t>ジョウキョウ</t>
    </rPh>
    <phoneticPr fontId="9"/>
  </si>
  <si>
    <t>品質管理状況</t>
    <rPh sb="0" eb="2">
      <t>ヒンシツ</t>
    </rPh>
    <rPh sb="2" eb="4">
      <t>カンリ</t>
    </rPh>
    <rPh sb="4" eb="6">
      <t>ジョウキョウ</t>
    </rPh>
    <phoneticPr fontId="9"/>
  </si>
  <si>
    <t>４．調合表等</t>
    <rPh sb="2" eb="4">
      <t>チョウゴウ</t>
    </rPh>
    <rPh sb="4" eb="5">
      <t>ヒョウ</t>
    </rPh>
    <rPh sb="5" eb="6">
      <t>トウ</t>
    </rPh>
    <phoneticPr fontId="9"/>
  </si>
  <si>
    <t>ダクト配線，線ぴ配線</t>
    <rPh sb="3" eb="5">
      <t>ハイセン</t>
    </rPh>
    <rPh sb="6" eb="7">
      <t>セン</t>
    </rPh>
    <rPh sb="8" eb="10">
      <t>ハイセン</t>
    </rPh>
    <phoneticPr fontId="9"/>
  </si>
  <si>
    <t>２．既済部分検査願，指定部分完成検査願</t>
    <rPh sb="2" eb="4">
      <t>キサイ</t>
    </rPh>
    <rPh sb="4" eb="6">
      <t>ブブン</t>
    </rPh>
    <rPh sb="6" eb="8">
      <t>ケンサ</t>
    </rPh>
    <rPh sb="8" eb="9">
      <t>ネガ</t>
    </rPh>
    <rPh sb="10" eb="12">
      <t>シテイ</t>
    </rPh>
    <rPh sb="12" eb="14">
      <t>ブブン</t>
    </rPh>
    <rPh sb="14" eb="16">
      <t>カンセイ</t>
    </rPh>
    <rPh sb="16" eb="18">
      <t>ケンサ</t>
    </rPh>
    <rPh sb="18" eb="19">
      <t>ネガ</t>
    </rPh>
    <phoneticPr fontId="9"/>
  </si>
  <si>
    <t>建て込みは立会</t>
    <rPh sb="0" eb="1">
      <t>タ</t>
    </rPh>
    <rPh sb="2" eb="3">
      <t>コ</t>
    </rPh>
    <rPh sb="5" eb="7">
      <t>タチアイ</t>
    </rPh>
    <phoneticPr fontId="9"/>
  </si>
  <si>
    <t>表示マーク，カタログ</t>
    <rPh sb="0" eb="2">
      <t>ヒョウジ</t>
    </rPh>
    <phoneticPr fontId="9"/>
  </si>
  <si>
    <t>２．保全に関する資料</t>
    <rPh sb="2" eb="4">
      <t>ホゼン</t>
    </rPh>
    <rPh sb="5" eb="6">
      <t>カン</t>
    </rPh>
    <rPh sb="8" eb="10">
      <t>シリョウ</t>
    </rPh>
    <phoneticPr fontId="9"/>
  </si>
  <si>
    <t>把握</t>
    <rPh sb="0" eb="2">
      <t>ハアク</t>
    </rPh>
    <phoneticPr fontId="9"/>
  </si>
  <si>
    <t>品質計画部分については承諾（軽易な場合は省略）</t>
    <rPh sb="0" eb="2">
      <t>ヒンシツ</t>
    </rPh>
    <rPh sb="2" eb="4">
      <t>ケイカク</t>
    </rPh>
    <rPh sb="4" eb="6">
      <t>ブブン</t>
    </rPh>
    <rPh sb="11" eb="13">
      <t>ショウダク</t>
    </rPh>
    <rPh sb="14" eb="16">
      <t>ケイイ</t>
    </rPh>
    <rPh sb="17" eb="19">
      <t>バアイ</t>
    </rPh>
    <rPh sb="20" eb="22">
      <t>ショウリャク</t>
    </rPh>
    <phoneticPr fontId="9"/>
  </si>
  <si>
    <t>同配合の試験結果がある場合及び軽易な場合は試験練りを省略できる</t>
    <rPh sb="0" eb="1">
      <t>ドウ</t>
    </rPh>
    <rPh sb="1" eb="3">
      <t>ハイゴウ</t>
    </rPh>
    <rPh sb="4" eb="6">
      <t>シケン</t>
    </rPh>
    <rPh sb="6" eb="8">
      <t>ケッカ</t>
    </rPh>
    <rPh sb="11" eb="13">
      <t>バアイ</t>
    </rPh>
    <rPh sb="13" eb="14">
      <t>オヨ</t>
    </rPh>
    <rPh sb="15" eb="17">
      <t>ケイイ</t>
    </rPh>
    <rPh sb="18" eb="20">
      <t>バアイ</t>
    </rPh>
    <rPh sb="21" eb="23">
      <t>シケン</t>
    </rPh>
    <rPh sb="23" eb="24">
      <t>ネリ</t>
    </rPh>
    <rPh sb="26" eb="28">
      <t>ショウリャク</t>
    </rPh>
    <phoneticPr fontId="9"/>
  </si>
  <si>
    <t>処理方針について協議及び指示</t>
    <rPh sb="0" eb="2">
      <t>ショリ</t>
    </rPh>
    <rPh sb="2" eb="4">
      <t>ホウシン</t>
    </rPh>
    <rPh sb="8" eb="10">
      <t>キョウギ</t>
    </rPh>
    <rPh sb="10" eb="11">
      <t>オヨ</t>
    </rPh>
    <rPh sb="12" eb="14">
      <t>シジ</t>
    </rPh>
    <phoneticPr fontId="9"/>
  </si>
  <si>
    <t>変更実施工程表も同様</t>
    <rPh sb="0" eb="2">
      <t>ヘンコウ</t>
    </rPh>
    <rPh sb="2" eb="4">
      <t>ジッシ</t>
    </rPh>
    <rPh sb="4" eb="6">
      <t>コウテイ</t>
    </rPh>
    <rPh sb="6" eb="7">
      <t>ヒョウ</t>
    </rPh>
    <rPh sb="8" eb="10">
      <t>ドウヨウ</t>
    </rPh>
    <phoneticPr fontId="9"/>
  </si>
  <si>
    <t>記録として残す必要のないものは省略</t>
    <rPh sb="0" eb="2">
      <t>キロク</t>
    </rPh>
    <rPh sb="5" eb="6">
      <t>ノコ</t>
    </rPh>
    <rPh sb="7" eb="9">
      <t>ヒツヨウ</t>
    </rPh>
    <rPh sb="15" eb="17">
      <t>ショウリャク</t>
    </rPh>
    <phoneticPr fontId="9"/>
  </si>
  <si>
    <t>設計図書に明示のない場合</t>
    <rPh sb="0" eb="2">
      <t>セッケイ</t>
    </rPh>
    <rPh sb="2" eb="4">
      <t>トショ</t>
    </rPh>
    <rPh sb="5" eb="7">
      <t>メイジ</t>
    </rPh>
    <rPh sb="10" eb="12">
      <t>バアイ</t>
    </rPh>
    <phoneticPr fontId="9"/>
  </si>
  <si>
    <t>錆止め塗装</t>
    <rPh sb="0" eb="1">
      <t>サビ</t>
    </rPh>
    <rPh sb="1" eb="2">
      <t>ド</t>
    </rPh>
    <rPh sb="3" eb="5">
      <t>トソウ</t>
    </rPh>
    <phoneticPr fontId="9"/>
  </si>
  <si>
    <t>設計図書記載以外で検査の必要な場合は指示</t>
    <rPh sb="0" eb="2">
      <t>セッケイ</t>
    </rPh>
    <rPh sb="2" eb="4">
      <t>トショ</t>
    </rPh>
    <rPh sb="4" eb="6">
      <t>キサイ</t>
    </rPh>
    <rPh sb="6" eb="8">
      <t>イガイ</t>
    </rPh>
    <rPh sb="9" eb="11">
      <t>ケンサ</t>
    </rPh>
    <rPh sb="12" eb="14">
      <t>ヒツヨウ</t>
    </rPh>
    <rPh sb="15" eb="17">
      <t>バアイ</t>
    </rPh>
    <rPh sb="18" eb="20">
      <t>シジ</t>
    </rPh>
    <phoneticPr fontId="9"/>
  </si>
  <si>
    <t>中間検査又は監督員による検査</t>
    <rPh sb="0" eb="2">
      <t>チュウカン</t>
    </rPh>
    <rPh sb="2" eb="4">
      <t>ケンサ</t>
    </rPh>
    <rPh sb="4" eb="5">
      <t>マタ</t>
    </rPh>
    <rPh sb="6" eb="9">
      <t>カントクイン</t>
    </rPh>
    <rPh sb="12" eb="14">
      <t>ケンサ</t>
    </rPh>
    <phoneticPr fontId="9"/>
  </si>
  <si>
    <t>土工事</t>
    <rPh sb="0" eb="1">
      <t>ド</t>
    </rPh>
    <rPh sb="1" eb="3">
      <t>コウジ</t>
    </rPh>
    <phoneticPr fontId="9"/>
  </si>
  <si>
    <t>石工事</t>
    <rPh sb="0" eb="1">
      <t>イシ</t>
    </rPh>
    <rPh sb="1" eb="3">
      <t>コウジ</t>
    </rPh>
    <phoneticPr fontId="9"/>
  </si>
  <si>
    <t>タイル工事</t>
    <rPh sb="3" eb="5">
      <t>コウジ</t>
    </rPh>
    <phoneticPr fontId="9"/>
  </si>
  <si>
    <t>屋根及びとい工事</t>
    <rPh sb="0" eb="2">
      <t>ヤネ</t>
    </rPh>
    <rPh sb="2" eb="3">
      <t>オヨ</t>
    </rPh>
    <rPh sb="6" eb="8">
      <t>コウジ</t>
    </rPh>
    <phoneticPr fontId="9"/>
  </si>
  <si>
    <t>金属工事</t>
    <rPh sb="0" eb="2">
      <t>キンゾク</t>
    </rPh>
    <rPh sb="2" eb="4">
      <t>コウジ</t>
    </rPh>
    <phoneticPr fontId="9"/>
  </si>
  <si>
    <t>塗装工事</t>
    <rPh sb="0" eb="2">
      <t>トソウ</t>
    </rPh>
    <rPh sb="2" eb="4">
      <t>コウジ</t>
    </rPh>
    <phoneticPr fontId="9"/>
  </si>
  <si>
    <t>植栽工事</t>
    <rPh sb="0" eb="2">
      <t>ショクサイ</t>
    </rPh>
    <rPh sb="2" eb="4">
      <t>コウジ</t>
    </rPh>
    <phoneticPr fontId="9"/>
  </si>
  <si>
    <t>根切り及び埋戻し</t>
    <rPh sb="0" eb="1">
      <t>ネ</t>
    </rPh>
    <rPh sb="1" eb="2">
      <t>ギ</t>
    </rPh>
    <rPh sb="3" eb="4">
      <t>オヨ</t>
    </rPh>
    <rPh sb="5" eb="6">
      <t>ウ</t>
    </rPh>
    <rPh sb="6" eb="7">
      <t>モド</t>
    </rPh>
    <phoneticPr fontId="9"/>
  </si>
  <si>
    <t>山留め</t>
    <rPh sb="0" eb="1">
      <t>ヤマ</t>
    </rPh>
    <rPh sb="1" eb="2">
      <t>ド</t>
    </rPh>
    <phoneticPr fontId="9"/>
  </si>
  <si>
    <t>試験及び報告書</t>
    <rPh sb="0" eb="2">
      <t>シケン</t>
    </rPh>
    <rPh sb="2" eb="3">
      <t>オヨ</t>
    </rPh>
    <rPh sb="4" eb="7">
      <t>ホウコクショ</t>
    </rPh>
    <phoneticPr fontId="9"/>
  </si>
  <si>
    <t>加工及び組立</t>
    <rPh sb="0" eb="2">
      <t>カコウ</t>
    </rPh>
    <rPh sb="2" eb="3">
      <t>オヨ</t>
    </rPh>
    <rPh sb="4" eb="6">
      <t>クミタテ</t>
    </rPh>
    <phoneticPr fontId="9"/>
  </si>
  <si>
    <t>高力ボルト接合</t>
    <rPh sb="0" eb="1">
      <t>コウ</t>
    </rPh>
    <rPh sb="1" eb="2">
      <t>リョク</t>
    </rPh>
    <rPh sb="5" eb="7">
      <t>セツゴウ</t>
    </rPh>
    <phoneticPr fontId="9"/>
  </si>
  <si>
    <t>１．路盤の厚さ及び仕上り面高さ</t>
    <rPh sb="2" eb="4">
      <t>ロバン</t>
    </rPh>
    <rPh sb="5" eb="6">
      <t>アツ</t>
    </rPh>
    <rPh sb="7" eb="8">
      <t>オヨ</t>
    </rPh>
    <rPh sb="9" eb="11">
      <t>シアガ</t>
    </rPh>
    <rPh sb="12" eb="13">
      <t>メン</t>
    </rPh>
    <rPh sb="13" eb="14">
      <t>タカ</t>
    </rPh>
    <phoneticPr fontId="9"/>
  </si>
  <si>
    <t>溶接接合</t>
    <rPh sb="0" eb="2">
      <t>ヨウセツ</t>
    </rPh>
    <rPh sb="2" eb="4">
      <t>セツゴウ</t>
    </rPh>
    <phoneticPr fontId="9"/>
  </si>
  <si>
    <t>塗膜防水</t>
    <rPh sb="0" eb="2">
      <t>トマク</t>
    </rPh>
    <rPh sb="2" eb="4">
      <t>ボウスイ</t>
    </rPh>
    <phoneticPr fontId="9"/>
  </si>
  <si>
    <t>規格証明資料</t>
    <rPh sb="0" eb="2">
      <t>キカク</t>
    </rPh>
    <rPh sb="2" eb="4">
      <t>ショウメイ</t>
    </rPh>
    <rPh sb="4" eb="6">
      <t>シリョウ</t>
    </rPh>
    <phoneticPr fontId="9"/>
  </si>
  <si>
    <t>折板葺き</t>
    <rPh sb="0" eb="1">
      <t>オ</t>
    </rPh>
    <rPh sb="1" eb="2">
      <t>イタ</t>
    </rPh>
    <rPh sb="2" eb="3">
      <t>フ</t>
    </rPh>
    <phoneticPr fontId="9"/>
  </si>
  <si>
    <t>施工完了後に受理</t>
    <rPh sb="0" eb="2">
      <t>セコウ</t>
    </rPh>
    <rPh sb="2" eb="4">
      <t>カンリョウ</t>
    </rPh>
    <rPh sb="4" eb="5">
      <t>ゴ</t>
    </rPh>
    <rPh sb="6" eb="8">
      <t>ジュリ</t>
    </rPh>
    <phoneticPr fontId="9"/>
  </si>
  <si>
    <t>手すり及びタラップ</t>
    <rPh sb="0" eb="1">
      <t>テ</t>
    </rPh>
    <rPh sb="3" eb="4">
      <t>オヨ</t>
    </rPh>
    <phoneticPr fontId="9"/>
  </si>
  <si>
    <t>３．ケーシング及びスクリーンの据付け，砂利充填時</t>
    <rPh sb="7" eb="8">
      <t>オヨ</t>
    </rPh>
    <rPh sb="15" eb="17">
      <t>スエツケ</t>
    </rPh>
    <rPh sb="19" eb="21">
      <t>ジャリ</t>
    </rPh>
    <rPh sb="21" eb="23">
      <t>ジュウテン</t>
    </rPh>
    <rPh sb="23" eb="24">
      <t>ジ</t>
    </rPh>
    <phoneticPr fontId="9"/>
  </si>
  <si>
    <t>１．工事現場内運搬方法（状況）</t>
    <rPh sb="2" eb="4">
      <t>コウジ</t>
    </rPh>
    <rPh sb="4" eb="6">
      <t>ゲンバ</t>
    </rPh>
    <rPh sb="6" eb="7">
      <t>ナイ</t>
    </rPh>
    <rPh sb="7" eb="9">
      <t>ウンパン</t>
    </rPh>
    <rPh sb="9" eb="11">
      <t>ホウホウ</t>
    </rPh>
    <rPh sb="12" eb="14">
      <t>ジョウキョウ</t>
    </rPh>
    <phoneticPr fontId="9"/>
  </si>
  <si>
    <t>セルフレベリング材塗り</t>
    <rPh sb="8" eb="9">
      <t>ザイ</t>
    </rPh>
    <rPh sb="9" eb="10">
      <t>ヌ</t>
    </rPh>
    <phoneticPr fontId="9"/>
  </si>
  <si>
    <t>ロックウール吹付け</t>
    <rPh sb="6" eb="8">
      <t>フキツ</t>
    </rPh>
    <phoneticPr fontId="9"/>
  </si>
  <si>
    <t>電線管配線</t>
    <rPh sb="0" eb="2">
      <t>デンセン</t>
    </rPh>
    <rPh sb="2" eb="3">
      <t>カン</t>
    </rPh>
    <rPh sb="3" eb="5">
      <t>ハイセン</t>
    </rPh>
    <phoneticPr fontId="9"/>
  </si>
  <si>
    <t>重量シャッター</t>
    <rPh sb="0" eb="2">
      <t>ジュウリョウ</t>
    </rPh>
    <phoneticPr fontId="9"/>
  </si>
  <si>
    <t>石膏ボード，その他ボード及び合板張り</t>
    <rPh sb="0" eb="2">
      <t>セッコウ</t>
    </rPh>
    <rPh sb="8" eb="9">
      <t>タ</t>
    </rPh>
    <rPh sb="12" eb="13">
      <t>オヨ</t>
    </rPh>
    <rPh sb="14" eb="16">
      <t>ゴウハン</t>
    </rPh>
    <rPh sb="16" eb="17">
      <t>ハ</t>
    </rPh>
    <phoneticPr fontId="9"/>
  </si>
  <si>
    <t>透水性アスファルト舗装</t>
    <rPh sb="0" eb="3">
      <t>トウスイセイ</t>
    </rPh>
    <rPh sb="9" eb="11">
      <t>ホソウ</t>
    </rPh>
    <phoneticPr fontId="9"/>
  </si>
  <si>
    <t>４．根固め液及び杭周固定液の試験及び成績書</t>
    <rPh sb="2" eb="3">
      <t>ネ</t>
    </rPh>
    <rPh sb="3" eb="4">
      <t>カタ</t>
    </rPh>
    <rPh sb="5" eb="6">
      <t>エキ</t>
    </rPh>
    <rPh sb="6" eb="7">
      <t>オヨ</t>
    </rPh>
    <rPh sb="8" eb="9">
      <t>クイ</t>
    </rPh>
    <rPh sb="9" eb="10">
      <t>シュウ</t>
    </rPh>
    <rPh sb="10" eb="12">
      <t>コテイ</t>
    </rPh>
    <rPh sb="12" eb="13">
      <t>エキ</t>
    </rPh>
    <rPh sb="14" eb="16">
      <t>シケン</t>
    </rPh>
    <rPh sb="16" eb="17">
      <t>オヨ</t>
    </rPh>
    <rPh sb="18" eb="20">
      <t>セイセキ</t>
    </rPh>
    <rPh sb="20" eb="21">
      <t>ショ</t>
    </rPh>
    <phoneticPr fontId="9"/>
  </si>
  <si>
    <t>締固め度試験は特記（基準密度について承諾）。必要に応じて立会</t>
    <rPh sb="0" eb="1">
      <t>シメ</t>
    </rPh>
    <rPh sb="1" eb="2">
      <t>カタ</t>
    </rPh>
    <rPh sb="3" eb="4">
      <t>ド</t>
    </rPh>
    <rPh sb="4" eb="6">
      <t>シケン</t>
    </rPh>
    <rPh sb="7" eb="9">
      <t>トッキ</t>
    </rPh>
    <rPh sb="10" eb="12">
      <t>キジュン</t>
    </rPh>
    <rPh sb="12" eb="14">
      <t>ミツド</t>
    </rPh>
    <rPh sb="18" eb="20">
      <t>ショウダク</t>
    </rPh>
    <rPh sb="22" eb="24">
      <t>ヒツヨウ</t>
    </rPh>
    <rPh sb="25" eb="26">
      <t>オウ</t>
    </rPh>
    <rPh sb="28" eb="30">
      <t>タチアイ</t>
    </rPh>
    <phoneticPr fontId="9"/>
  </si>
  <si>
    <t>木造の場合に適用する</t>
    <rPh sb="0" eb="2">
      <t>モクゾウ</t>
    </rPh>
    <rPh sb="3" eb="5">
      <t>バアイ</t>
    </rPh>
    <rPh sb="6" eb="8">
      <t>テキヨウ</t>
    </rPh>
    <phoneticPr fontId="9"/>
  </si>
  <si>
    <t>排水性アスファルト舗装</t>
    <rPh sb="0" eb="3">
      <t>ハイスイセイ</t>
    </rPh>
    <rPh sb="9" eb="11">
      <t>ホソウ</t>
    </rPh>
    <phoneticPr fontId="9"/>
  </si>
  <si>
    <t>２．総合調整（総合調整計画書，調整後の測定結果）</t>
    <rPh sb="2" eb="4">
      <t>ソウゴウ</t>
    </rPh>
    <rPh sb="4" eb="6">
      <t>チョウセイ</t>
    </rPh>
    <rPh sb="7" eb="9">
      <t>ソウゴウ</t>
    </rPh>
    <rPh sb="9" eb="11">
      <t>チョウセイ</t>
    </rPh>
    <rPh sb="11" eb="14">
      <t>ケイカクショ</t>
    </rPh>
    <rPh sb="15" eb="17">
      <t>チョウセイ</t>
    </rPh>
    <rPh sb="17" eb="18">
      <t>ゴ</t>
    </rPh>
    <rPh sb="19" eb="21">
      <t>ソクテイ</t>
    </rPh>
    <rPh sb="21" eb="23">
      <t>ケッカ</t>
    </rPh>
    <phoneticPr fontId="9"/>
  </si>
  <si>
    <t>４．養生状況</t>
    <rPh sb="2" eb="4">
      <t>ヨウジョウ</t>
    </rPh>
    <rPh sb="4" eb="6">
      <t>ジョウキョウ</t>
    </rPh>
    <phoneticPr fontId="9"/>
  </si>
  <si>
    <t>街きょ，縁石及び側溝</t>
    <rPh sb="0" eb="1">
      <t>ガイ</t>
    </rPh>
    <rPh sb="4" eb="6">
      <t>エンセキ</t>
    </rPh>
    <rPh sb="6" eb="7">
      <t>オヨ</t>
    </rPh>
    <rPh sb="8" eb="10">
      <t>ソッコウ</t>
    </rPh>
    <phoneticPr fontId="9"/>
  </si>
  <si>
    <t>３．杭施工業者の技量証明資料</t>
    <rPh sb="2" eb="3">
      <t>クイ</t>
    </rPh>
    <rPh sb="3" eb="5">
      <t>セコウ</t>
    </rPh>
    <rPh sb="5" eb="7">
      <t>ギョウシャ</t>
    </rPh>
    <rPh sb="8" eb="10">
      <t>ギリョウ</t>
    </rPh>
    <rPh sb="10" eb="12">
      <t>ショウメイ</t>
    </rPh>
    <rPh sb="12" eb="14">
      <t>シリョウ</t>
    </rPh>
    <phoneticPr fontId="9"/>
  </si>
  <si>
    <t>砂利敷き</t>
    <rPh sb="0" eb="2">
      <t>ジャリ</t>
    </rPh>
    <rPh sb="2" eb="3">
      <t>シ</t>
    </rPh>
    <phoneticPr fontId="9"/>
  </si>
  <si>
    <t>区画線</t>
    <rPh sb="0" eb="2">
      <t>クカク</t>
    </rPh>
    <rPh sb="2" eb="3">
      <t>セン</t>
    </rPh>
    <phoneticPr fontId="9"/>
  </si>
  <si>
    <t>芝張り，吹付けは種及び地被類</t>
    <rPh sb="0" eb="1">
      <t>シバ</t>
    </rPh>
    <rPh sb="1" eb="2">
      <t>ハ</t>
    </rPh>
    <rPh sb="4" eb="6">
      <t>フキツ</t>
    </rPh>
    <rPh sb="8" eb="9">
      <t>シュ</t>
    </rPh>
    <rPh sb="9" eb="10">
      <t>オヨ</t>
    </rPh>
    <rPh sb="11" eb="12">
      <t>チ</t>
    </rPh>
    <rPh sb="12" eb="13">
      <t>ヒ</t>
    </rPh>
    <rPh sb="13" eb="14">
      <t>ルイ</t>
    </rPh>
    <phoneticPr fontId="9"/>
  </si>
  <si>
    <t>２．足場，桟橋，仮囲い等</t>
    <rPh sb="2" eb="4">
      <t>アシバ</t>
    </rPh>
    <rPh sb="5" eb="7">
      <t>サンバシ</t>
    </rPh>
    <rPh sb="8" eb="9">
      <t>カリ</t>
    </rPh>
    <rPh sb="9" eb="10">
      <t>カコ</t>
    </rPh>
    <rPh sb="11" eb="12">
      <t>トウ</t>
    </rPh>
    <phoneticPr fontId="9"/>
  </si>
  <si>
    <t>２．監督員事務所の規模，備品等</t>
    <rPh sb="2" eb="5">
      <t>カントクイン</t>
    </rPh>
    <rPh sb="5" eb="7">
      <t>ジム</t>
    </rPh>
    <rPh sb="7" eb="8">
      <t>ショ</t>
    </rPh>
    <rPh sb="9" eb="11">
      <t>キボ</t>
    </rPh>
    <rPh sb="12" eb="14">
      <t>ビヒン</t>
    </rPh>
    <rPh sb="14" eb="15">
      <t>トウ</t>
    </rPh>
    <phoneticPr fontId="9"/>
  </si>
  <si>
    <t>仕上げの程度，継手及び仕口，養生状態</t>
    <rPh sb="0" eb="2">
      <t>シア</t>
    </rPh>
    <rPh sb="4" eb="6">
      <t>テイド</t>
    </rPh>
    <rPh sb="7" eb="8">
      <t>ツギ</t>
    </rPh>
    <rPh sb="8" eb="9">
      <t>テ</t>
    </rPh>
    <rPh sb="9" eb="10">
      <t>オヨ</t>
    </rPh>
    <rPh sb="11" eb="12">
      <t>シ</t>
    </rPh>
    <rPh sb="12" eb="13">
      <t>グチ</t>
    </rPh>
    <rPh sb="14" eb="16">
      <t>ヨウジョウ</t>
    </rPh>
    <rPh sb="16" eb="18">
      <t>ジョウタイ</t>
    </rPh>
    <phoneticPr fontId="9"/>
  </si>
  <si>
    <t>４．埋戻し及び盛土の材料及び工法</t>
    <rPh sb="2" eb="3">
      <t>ウ</t>
    </rPh>
    <rPh sb="3" eb="4">
      <t>モド</t>
    </rPh>
    <rPh sb="5" eb="6">
      <t>オヨ</t>
    </rPh>
    <rPh sb="7" eb="8">
      <t>モリ</t>
    </rPh>
    <rPh sb="8" eb="9">
      <t>ド</t>
    </rPh>
    <rPh sb="10" eb="12">
      <t>ザイリョウ</t>
    </rPh>
    <rPh sb="12" eb="13">
      <t>オヨ</t>
    </rPh>
    <rPh sb="14" eb="16">
      <t>コウホウ</t>
    </rPh>
    <phoneticPr fontId="9"/>
  </si>
  <si>
    <t>１．試験杭の施工</t>
    <rPh sb="2" eb="4">
      <t>シケン</t>
    </rPh>
    <rPh sb="4" eb="5">
      <t>クイ</t>
    </rPh>
    <rPh sb="6" eb="8">
      <t>セコウ</t>
    </rPh>
    <phoneticPr fontId="9"/>
  </si>
  <si>
    <t>各平面詳細図</t>
    <rPh sb="0" eb="1">
      <t>カク</t>
    </rPh>
    <rPh sb="1" eb="3">
      <t>ヘイメン</t>
    </rPh>
    <rPh sb="3" eb="5">
      <t>ショウサイ</t>
    </rPh>
    <rPh sb="5" eb="6">
      <t>ズ</t>
    </rPh>
    <phoneticPr fontId="4"/>
  </si>
  <si>
    <t>２．杭の載荷試験</t>
    <rPh sb="2" eb="3">
      <t>クイ</t>
    </rPh>
    <rPh sb="4" eb="5">
      <t>ミツル</t>
    </rPh>
    <rPh sb="5" eb="6">
      <t>ニ</t>
    </rPh>
    <rPh sb="6" eb="8">
      <t>シケン</t>
    </rPh>
    <phoneticPr fontId="9"/>
  </si>
  <si>
    <t>１．施工の立会</t>
    <rPh sb="2" eb="4">
      <t>セコウ</t>
    </rPh>
    <rPh sb="5" eb="7">
      <t>タチアイ</t>
    </rPh>
    <phoneticPr fontId="9"/>
  </si>
  <si>
    <t>３．亜鉛メッキ付着量</t>
    <rPh sb="2" eb="4">
      <t>アエン</t>
    </rPh>
    <rPh sb="7" eb="9">
      <t>フチャク</t>
    </rPh>
    <rPh sb="9" eb="10">
      <t>リョウ</t>
    </rPh>
    <phoneticPr fontId="9"/>
  </si>
  <si>
    <t>２．杭材料の規格証明</t>
    <rPh sb="2" eb="3">
      <t>クイ</t>
    </rPh>
    <rPh sb="3" eb="5">
      <t>ザイリョウ</t>
    </rPh>
    <rPh sb="6" eb="8">
      <t>キカク</t>
    </rPh>
    <rPh sb="8" eb="10">
      <t>ショウメイ</t>
    </rPh>
    <phoneticPr fontId="9"/>
  </si>
  <si>
    <t>４．鉄筋及びコンクリート</t>
    <rPh sb="2" eb="4">
      <t>テッキン</t>
    </rPh>
    <rPh sb="4" eb="5">
      <t>オヨ</t>
    </rPh>
    <phoneticPr fontId="9"/>
  </si>
  <si>
    <t>１．材料</t>
    <rPh sb="2" eb="4">
      <t>ザイリョウ</t>
    </rPh>
    <phoneticPr fontId="9"/>
  </si>
  <si>
    <t>２．規格証明書（鉄筋，溶接金網）</t>
    <rPh sb="2" eb="4">
      <t>キカク</t>
    </rPh>
    <rPh sb="4" eb="7">
      <t>ショウメイショ</t>
    </rPh>
    <rPh sb="8" eb="10">
      <t>テッキン</t>
    </rPh>
    <rPh sb="11" eb="13">
      <t>ヨウセツ</t>
    </rPh>
    <rPh sb="13" eb="15">
      <t>カナアミ</t>
    </rPh>
    <phoneticPr fontId="9"/>
  </si>
  <si>
    <t>２．溶接技能資格者の証明資料</t>
    <rPh sb="2" eb="4">
      <t>ヨウセツ</t>
    </rPh>
    <rPh sb="4" eb="6">
      <t>ギノウ</t>
    </rPh>
    <rPh sb="6" eb="8">
      <t>シカク</t>
    </rPh>
    <rPh sb="8" eb="9">
      <t>シャ</t>
    </rPh>
    <rPh sb="10" eb="12">
      <t>ショウメイ</t>
    </rPh>
    <rPh sb="12" eb="14">
      <t>シリョウ</t>
    </rPh>
    <phoneticPr fontId="9"/>
  </si>
  <si>
    <t>２．仕上り，養生の状態</t>
    <rPh sb="2" eb="4">
      <t>シアガ</t>
    </rPh>
    <rPh sb="6" eb="8">
      <t>ヨウジョウ</t>
    </rPh>
    <rPh sb="9" eb="11">
      <t>ジョウタイ</t>
    </rPh>
    <phoneticPr fontId="9"/>
  </si>
  <si>
    <t>３．組立後の保護状況</t>
    <rPh sb="2" eb="4">
      <t>クミタテ</t>
    </rPh>
    <rPh sb="4" eb="5">
      <t>ゴ</t>
    </rPh>
    <rPh sb="6" eb="8">
      <t>ホゴ</t>
    </rPh>
    <rPh sb="8" eb="10">
      <t>ジョウキョウ</t>
    </rPh>
    <phoneticPr fontId="9"/>
  </si>
  <si>
    <t>コンクリートの部材寸法，仕上がり面の平たんさ</t>
    <rPh sb="7" eb="9">
      <t>ブザイ</t>
    </rPh>
    <rPh sb="9" eb="11">
      <t>スンポウ</t>
    </rPh>
    <rPh sb="12" eb="14">
      <t>シア</t>
    </rPh>
    <rPh sb="16" eb="17">
      <t>メン</t>
    </rPh>
    <rPh sb="18" eb="19">
      <t>ヒラ</t>
    </rPh>
    <phoneticPr fontId="9"/>
  </si>
  <si>
    <t>芝，地被類以外の植栽基盤は特記</t>
    <rPh sb="0" eb="1">
      <t>シバ</t>
    </rPh>
    <rPh sb="2" eb="3">
      <t>チ</t>
    </rPh>
    <rPh sb="3" eb="4">
      <t>ヒ</t>
    </rPh>
    <rPh sb="4" eb="5">
      <t>ルイ</t>
    </rPh>
    <rPh sb="5" eb="7">
      <t>イガイ</t>
    </rPh>
    <rPh sb="8" eb="10">
      <t>ショクサイ</t>
    </rPh>
    <rPh sb="10" eb="12">
      <t>キバン</t>
    </rPh>
    <rPh sb="13" eb="15">
      <t>トッキ</t>
    </rPh>
    <phoneticPr fontId="9"/>
  </si>
  <si>
    <t>２．振動及び外力からの保護</t>
    <rPh sb="2" eb="4">
      <t>シンドウ</t>
    </rPh>
    <rPh sb="4" eb="5">
      <t>オヨ</t>
    </rPh>
    <rPh sb="6" eb="8">
      <t>ガイリョク</t>
    </rPh>
    <rPh sb="11" eb="13">
      <t>ホゴ</t>
    </rPh>
    <phoneticPr fontId="9"/>
  </si>
  <si>
    <t>【構造】</t>
  </si>
  <si>
    <t>２．せき板材料</t>
    <rPh sb="4" eb="5">
      <t>イタ</t>
    </rPh>
    <rPh sb="5" eb="7">
      <t>ザイリョウ</t>
    </rPh>
    <phoneticPr fontId="9"/>
  </si>
  <si>
    <t>３．組立完了時</t>
    <rPh sb="2" eb="4">
      <t>クミタテ</t>
    </rPh>
    <rPh sb="4" eb="6">
      <t>カンリョウ</t>
    </rPh>
    <rPh sb="6" eb="7">
      <t>ジ</t>
    </rPh>
    <phoneticPr fontId="9"/>
  </si>
  <si>
    <t>４．型枠存置期間</t>
    <rPh sb="2" eb="4">
      <t>カタワク</t>
    </rPh>
    <rPh sb="4" eb="5">
      <t>ソン</t>
    </rPh>
    <rPh sb="5" eb="6">
      <t>オ</t>
    </rPh>
    <rPh sb="6" eb="8">
      <t>キカン</t>
    </rPh>
    <phoneticPr fontId="9"/>
  </si>
  <si>
    <t>２．フレッシュコンクリート試験</t>
    <rPh sb="13" eb="15">
      <t>シケン</t>
    </rPh>
    <phoneticPr fontId="9"/>
  </si>
  <si>
    <t>規格証明資料，表示マーク，カタログ，見本等</t>
    <rPh sb="0" eb="2">
      <t>キカク</t>
    </rPh>
    <rPh sb="2" eb="4">
      <t>ショウメイ</t>
    </rPh>
    <rPh sb="4" eb="6">
      <t>シリョウ</t>
    </rPh>
    <rPh sb="7" eb="9">
      <t>ヒョウジ</t>
    </rPh>
    <rPh sb="18" eb="20">
      <t>ミホン</t>
    </rPh>
    <rPh sb="20" eb="21">
      <t>トウ</t>
    </rPh>
    <phoneticPr fontId="9"/>
  </si>
  <si>
    <t>２．施工管理技術者（鉄骨製作管理技術者）</t>
    <rPh sb="2" eb="4">
      <t>セコウ</t>
    </rPh>
    <rPh sb="4" eb="6">
      <t>カンリ</t>
    </rPh>
    <rPh sb="6" eb="8">
      <t>ギジュツ</t>
    </rPh>
    <rPh sb="8" eb="9">
      <t>シャ</t>
    </rPh>
    <rPh sb="10" eb="12">
      <t>テッコツ</t>
    </rPh>
    <rPh sb="12" eb="14">
      <t>セイサク</t>
    </rPh>
    <rPh sb="14" eb="16">
      <t>カンリ</t>
    </rPh>
    <rPh sb="16" eb="18">
      <t>ギジュツ</t>
    </rPh>
    <rPh sb="18" eb="19">
      <t>シャ</t>
    </rPh>
    <phoneticPr fontId="9"/>
  </si>
  <si>
    <t>施工状況（工程，下地，金物類の処理，仕上塗料等）</t>
    <rPh sb="0" eb="2">
      <t>セコウ</t>
    </rPh>
    <rPh sb="2" eb="4">
      <t>ジョウキョウ</t>
    </rPh>
    <rPh sb="5" eb="7">
      <t>コウテイ</t>
    </rPh>
    <rPh sb="8" eb="10">
      <t>シタジ</t>
    </rPh>
    <rPh sb="11" eb="13">
      <t>カナモノ</t>
    </rPh>
    <rPh sb="13" eb="14">
      <t>ルイ</t>
    </rPh>
    <rPh sb="15" eb="17">
      <t>ショリ</t>
    </rPh>
    <rPh sb="18" eb="20">
      <t>シア</t>
    </rPh>
    <rPh sb="20" eb="22">
      <t>トリョウ</t>
    </rPh>
    <rPh sb="22" eb="23">
      <t>トウ</t>
    </rPh>
    <phoneticPr fontId="9"/>
  </si>
  <si>
    <t>１．規格証明書</t>
    <rPh sb="2" eb="4">
      <t>キカク</t>
    </rPh>
    <rPh sb="4" eb="7">
      <t>ショウメイショ</t>
    </rPh>
    <phoneticPr fontId="9"/>
  </si>
  <si>
    <t>１．工作図</t>
    <rPh sb="2" eb="5">
      <t>コウサクズ</t>
    </rPh>
    <phoneticPr fontId="9"/>
  </si>
  <si>
    <t>３．締付けの確認</t>
    <rPh sb="2" eb="4">
      <t>シメツ</t>
    </rPh>
    <rPh sb="6" eb="8">
      <t>カクニン</t>
    </rPh>
    <phoneticPr fontId="9"/>
  </si>
  <si>
    <t>軽易な場合切取り試験は省略。抽出試験は特記，必要に応じて立会</t>
    <rPh sb="0" eb="2">
      <t>ケイイ</t>
    </rPh>
    <rPh sb="3" eb="5">
      <t>バアイ</t>
    </rPh>
    <rPh sb="5" eb="7">
      <t>キリト</t>
    </rPh>
    <rPh sb="8" eb="10">
      <t>シケン</t>
    </rPh>
    <rPh sb="11" eb="13">
      <t>ショウリャク</t>
    </rPh>
    <rPh sb="14" eb="16">
      <t>チュウシュツ</t>
    </rPh>
    <rPh sb="16" eb="18">
      <t>シケン</t>
    </rPh>
    <rPh sb="19" eb="21">
      <t>トッキ</t>
    </rPh>
    <rPh sb="22" eb="24">
      <t>ヒツヨウ</t>
    </rPh>
    <rPh sb="25" eb="26">
      <t>オウ</t>
    </rPh>
    <rPh sb="28" eb="30">
      <t>タチアイ</t>
    </rPh>
    <phoneticPr fontId="9"/>
  </si>
  <si>
    <t>２．溶接技能者</t>
    <rPh sb="2" eb="4">
      <t>ヨウセツ</t>
    </rPh>
    <rPh sb="4" eb="7">
      <t>ギノウシャ</t>
    </rPh>
    <phoneticPr fontId="9"/>
  </si>
  <si>
    <t>３．施工状況（クッション材，敷設，目地等）</t>
    <rPh sb="2" eb="4">
      <t>セコウ</t>
    </rPh>
    <rPh sb="4" eb="6">
      <t>ジョウキョウ</t>
    </rPh>
    <rPh sb="12" eb="13">
      <t>ザイ</t>
    </rPh>
    <rPh sb="14" eb="15">
      <t>シ</t>
    </rPh>
    <rPh sb="15" eb="16">
      <t>セツ</t>
    </rPh>
    <rPh sb="17" eb="19">
      <t>メジ</t>
    </rPh>
    <rPh sb="19" eb="20">
      <t>トウ</t>
    </rPh>
    <phoneticPr fontId="9"/>
  </si>
  <si>
    <t>３．スタッド溶接後の試験</t>
    <rPh sb="6" eb="8">
      <t>ヨウセツ</t>
    </rPh>
    <rPh sb="8" eb="9">
      <t>ゴ</t>
    </rPh>
    <rPh sb="10" eb="12">
      <t>シケン</t>
    </rPh>
    <phoneticPr fontId="9"/>
  </si>
  <si>
    <t>４．デッキプレートの溶接施工状況</t>
    <rPh sb="10" eb="12">
      <t>ヨウセツ</t>
    </rPh>
    <rPh sb="12" eb="14">
      <t>セコウ</t>
    </rPh>
    <rPh sb="14" eb="16">
      <t>ジョウキョウ</t>
    </rPh>
    <phoneticPr fontId="9"/>
  </si>
  <si>
    <t>１．塗料種別</t>
    <rPh sb="2" eb="4">
      <t>トリョウ</t>
    </rPh>
    <rPh sb="4" eb="6">
      <t>シュベツ</t>
    </rPh>
    <phoneticPr fontId="9"/>
  </si>
  <si>
    <t>塗装及び防錆工事</t>
    <rPh sb="0" eb="2">
      <t>トソウ</t>
    </rPh>
    <rPh sb="2" eb="3">
      <t>オヨ</t>
    </rPh>
    <rPh sb="4" eb="5">
      <t>ボウ</t>
    </rPh>
    <rPh sb="5" eb="6">
      <t>サビ</t>
    </rPh>
    <rPh sb="6" eb="8">
      <t>コウジ</t>
    </rPh>
    <phoneticPr fontId="9"/>
  </si>
  <si>
    <t>１．耐火被覆材の種別及び性能，耐火被覆の品質</t>
    <rPh sb="2" eb="4">
      <t>タイカ</t>
    </rPh>
    <rPh sb="4" eb="6">
      <t>ヒフク</t>
    </rPh>
    <rPh sb="6" eb="7">
      <t>ザイ</t>
    </rPh>
    <rPh sb="8" eb="10">
      <t>シュベツ</t>
    </rPh>
    <rPh sb="10" eb="11">
      <t>オヨ</t>
    </rPh>
    <rPh sb="12" eb="14">
      <t>セイノウ</t>
    </rPh>
    <rPh sb="15" eb="17">
      <t>タイカ</t>
    </rPh>
    <rPh sb="17" eb="19">
      <t>ヒフク</t>
    </rPh>
    <rPh sb="20" eb="22">
      <t>ヒンシツ</t>
    </rPh>
    <phoneticPr fontId="9"/>
  </si>
  <si>
    <t>機械式駐車場設備工事</t>
    <rPh sb="0" eb="2">
      <t>キカイ</t>
    </rPh>
    <rPh sb="2" eb="3">
      <t>シキ</t>
    </rPh>
    <rPh sb="3" eb="6">
      <t>チュウシャジョウ</t>
    </rPh>
    <rPh sb="6" eb="8">
      <t>セツビ</t>
    </rPh>
    <rPh sb="8" eb="10">
      <t>コウジ</t>
    </rPh>
    <phoneticPr fontId="9"/>
  </si>
  <si>
    <t>３．建方の状況</t>
    <rPh sb="2" eb="3">
      <t>タ</t>
    </rPh>
    <rPh sb="3" eb="4">
      <t>カタ</t>
    </rPh>
    <rPh sb="5" eb="7">
      <t>ジョウキョウ</t>
    </rPh>
    <phoneticPr fontId="9"/>
  </si>
  <si>
    <t>１．下記事項以外は上記に準じる</t>
    <rPh sb="2" eb="4">
      <t>カキ</t>
    </rPh>
    <rPh sb="4" eb="6">
      <t>ジコウ</t>
    </rPh>
    <rPh sb="6" eb="8">
      <t>イガイ</t>
    </rPh>
    <rPh sb="9" eb="11">
      <t>ジョウキ</t>
    </rPh>
    <rPh sb="12" eb="13">
      <t>ジュン</t>
    </rPh>
    <phoneticPr fontId="9"/>
  </si>
  <si>
    <t>４．高力ボルト接合状況及び締付けの確認</t>
    <rPh sb="2" eb="4">
      <t>コウリョク</t>
    </rPh>
    <rPh sb="7" eb="9">
      <t>セツゴウ</t>
    </rPh>
    <rPh sb="9" eb="11">
      <t>ジョウキョウ</t>
    </rPh>
    <rPh sb="11" eb="12">
      <t>オヨ</t>
    </rPh>
    <rPh sb="13" eb="15">
      <t>シメツ</t>
    </rPh>
    <rPh sb="17" eb="19">
      <t>カクニン</t>
    </rPh>
    <phoneticPr fontId="9"/>
  </si>
  <si>
    <t>１．施工状況（鉄筋加工組立，遣り方，ブロック積等）</t>
    <rPh sb="2" eb="4">
      <t>セコウ</t>
    </rPh>
    <rPh sb="4" eb="6">
      <t>ジョウキョウ</t>
    </rPh>
    <rPh sb="7" eb="9">
      <t>テッキン</t>
    </rPh>
    <rPh sb="9" eb="11">
      <t>カコウ</t>
    </rPh>
    <rPh sb="11" eb="13">
      <t>クミタテ</t>
    </rPh>
    <rPh sb="14" eb="15">
      <t>ヤ</t>
    </rPh>
    <rPh sb="16" eb="17">
      <t>カタ</t>
    </rPh>
    <rPh sb="22" eb="23">
      <t>ツ</t>
    </rPh>
    <rPh sb="23" eb="24">
      <t>トウ</t>
    </rPh>
    <phoneticPr fontId="9"/>
  </si>
  <si>
    <t>１．使用材料，工法種別</t>
    <rPh sb="2" eb="4">
      <t>シヨウ</t>
    </rPh>
    <rPh sb="4" eb="6">
      <t>ザイリョウ</t>
    </rPh>
    <rPh sb="7" eb="9">
      <t>コウホウ</t>
    </rPh>
    <rPh sb="9" eb="11">
      <t>シュベツ</t>
    </rPh>
    <phoneticPr fontId="9"/>
  </si>
  <si>
    <t>４．防水層施工後の保護状況</t>
    <rPh sb="2" eb="4">
      <t>ボウスイ</t>
    </rPh>
    <rPh sb="4" eb="5">
      <t>ソウ</t>
    </rPh>
    <rPh sb="5" eb="7">
      <t>セコウ</t>
    </rPh>
    <rPh sb="7" eb="8">
      <t>ゴ</t>
    </rPh>
    <rPh sb="9" eb="11">
      <t>ホゴ</t>
    </rPh>
    <rPh sb="11" eb="13">
      <t>ジョウキョウ</t>
    </rPh>
    <phoneticPr fontId="9"/>
  </si>
  <si>
    <t>施工状況（工程，下地，仕上塗料等）</t>
    <rPh sb="0" eb="2">
      <t>セコウ</t>
    </rPh>
    <rPh sb="2" eb="4">
      <t>ジョウキョウ</t>
    </rPh>
    <rPh sb="5" eb="7">
      <t>コウテイ</t>
    </rPh>
    <rPh sb="8" eb="10">
      <t>シタジ</t>
    </rPh>
    <rPh sb="11" eb="13">
      <t>シア</t>
    </rPh>
    <rPh sb="13" eb="15">
      <t>トリョウ</t>
    </rPh>
    <rPh sb="15" eb="16">
      <t>トウ</t>
    </rPh>
    <phoneticPr fontId="9"/>
  </si>
  <si>
    <t>１．配管材料</t>
    <rPh sb="2" eb="4">
      <t>ハイカン</t>
    </rPh>
    <rPh sb="4" eb="6">
      <t>ザイリョウ</t>
    </rPh>
    <phoneticPr fontId="9"/>
  </si>
  <si>
    <t>２．接着性試験</t>
    <rPh sb="2" eb="5">
      <t>セッチャクセイ</t>
    </rPh>
    <rPh sb="5" eb="7">
      <t>シケン</t>
    </rPh>
    <phoneticPr fontId="9"/>
  </si>
  <si>
    <t>１．施工図（割付図）</t>
    <rPh sb="2" eb="4">
      <t>セコウ</t>
    </rPh>
    <rPh sb="4" eb="5">
      <t>ズ</t>
    </rPh>
    <rPh sb="6" eb="7">
      <t>ワ</t>
    </rPh>
    <rPh sb="7" eb="8">
      <t>ツ</t>
    </rPh>
    <rPh sb="8" eb="9">
      <t>ズ</t>
    </rPh>
    <phoneticPr fontId="9"/>
  </si>
  <si>
    <t>施工状況（布設，保護材，接続等）</t>
    <rPh sb="0" eb="2">
      <t>セコウ</t>
    </rPh>
    <rPh sb="2" eb="4">
      <t>ジョウキョウ</t>
    </rPh>
    <rPh sb="5" eb="7">
      <t>フセツ</t>
    </rPh>
    <rPh sb="8" eb="10">
      <t>ホゴ</t>
    </rPh>
    <rPh sb="10" eb="11">
      <t>ザイ</t>
    </rPh>
    <rPh sb="12" eb="15">
      <t>セツゾクトウ</t>
    </rPh>
    <phoneticPr fontId="9"/>
  </si>
  <si>
    <t>石材その他</t>
    <rPh sb="0" eb="1">
      <t>イシ</t>
    </rPh>
    <rPh sb="1" eb="2">
      <t>ザイ</t>
    </rPh>
    <rPh sb="4" eb="5">
      <t>タ</t>
    </rPh>
    <phoneticPr fontId="9"/>
  </si>
  <si>
    <t>種別，各工法及び部位別の施工状況</t>
    <rPh sb="0" eb="2">
      <t>シュベツ</t>
    </rPh>
    <rPh sb="3" eb="6">
      <t>カクコウホウ</t>
    </rPh>
    <rPh sb="6" eb="7">
      <t>オヨ</t>
    </rPh>
    <rPh sb="8" eb="10">
      <t>ブイ</t>
    </rPh>
    <rPh sb="10" eb="11">
      <t>ベツ</t>
    </rPh>
    <rPh sb="12" eb="14">
      <t>セコウ</t>
    </rPh>
    <rPh sb="14" eb="16">
      <t>ジョウキョウ</t>
    </rPh>
    <phoneticPr fontId="9"/>
  </si>
  <si>
    <t>３．その他の材料（合板，接着剤，釘，金物等）</t>
    <rPh sb="4" eb="5">
      <t>タ</t>
    </rPh>
    <rPh sb="6" eb="8">
      <t>ザイリョウ</t>
    </rPh>
    <rPh sb="9" eb="10">
      <t>ゴウ</t>
    </rPh>
    <rPh sb="10" eb="11">
      <t>ハン</t>
    </rPh>
    <rPh sb="12" eb="14">
      <t>セッチャク</t>
    </rPh>
    <rPh sb="14" eb="15">
      <t>ザイ</t>
    </rPh>
    <rPh sb="16" eb="17">
      <t>クギ</t>
    </rPh>
    <rPh sb="18" eb="20">
      <t>カナモノ</t>
    </rPh>
    <rPh sb="20" eb="21">
      <t>トウ</t>
    </rPh>
    <phoneticPr fontId="9"/>
  </si>
  <si>
    <t>４．防腐，防ぎ，防虫処理</t>
    <rPh sb="2" eb="4">
      <t>ボウフ</t>
    </rPh>
    <rPh sb="5" eb="6">
      <t>フセ</t>
    </rPh>
    <rPh sb="8" eb="10">
      <t>ボウチュウ</t>
    </rPh>
    <rPh sb="10" eb="12">
      <t>ショリ</t>
    </rPh>
    <phoneticPr fontId="9"/>
  </si>
  <si>
    <t>１．施工状況（タイトフレームの接合，折板の固定等）</t>
    <rPh sb="2" eb="4">
      <t>セコウ</t>
    </rPh>
    <rPh sb="4" eb="6">
      <t>ジョウキョウ</t>
    </rPh>
    <rPh sb="15" eb="17">
      <t>セツゴウ</t>
    </rPh>
    <rPh sb="18" eb="20">
      <t>セッパン</t>
    </rPh>
    <rPh sb="21" eb="23">
      <t>コテイ</t>
    </rPh>
    <rPh sb="23" eb="24">
      <t>トウ</t>
    </rPh>
    <phoneticPr fontId="9"/>
  </si>
  <si>
    <t>施工状況（溶接，ろう付けの仕上り状態）</t>
    <rPh sb="0" eb="2">
      <t>セコウ</t>
    </rPh>
    <rPh sb="2" eb="4">
      <t>ジョウキョウ</t>
    </rPh>
    <rPh sb="5" eb="7">
      <t>ヨウセツ</t>
    </rPh>
    <rPh sb="10" eb="11">
      <t>ツ</t>
    </rPh>
    <rPh sb="13" eb="15">
      <t>シアガ</t>
    </rPh>
    <rPh sb="16" eb="18">
      <t>ジョウタイ</t>
    </rPh>
    <phoneticPr fontId="9"/>
  </si>
  <si>
    <t>１．床面の仕上り状況</t>
    <rPh sb="2" eb="4">
      <t>ユカメン</t>
    </rPh>
    <rPh sb="5" eb="7">
      <t>シアガ</t>
    </rPh>
    <rPh sb="8" eb="10">
      <t>ジョウキョウ</t>
    </rPh>
    <phoneticPr fontId="9"/>
  </si>
  <si>
    <t>２．施工状況（施工，養生状況）</t>
    <rPh sb="2" eb="4">
      <t>セコウ</t>
    </rPh>
    <rPh sb="4" eb="6">
      <t>ジョウキョウ</t>
    </rPh>
    <rPh sb="7" eb="9">
      <t>セコウ</t>
    </rPh>
    <rPh sb="10" eb="12">
      <t>ヨウジョウ</t>
    </rPh>
    <rPh sb="12" eb="14">
      <t>ジョウキョウ</t>
    </rPh>
    <phoneticPr fontId="9"/>
  </si>
  <si>
    <t>１．放置時間，気象条件，塗付け量等</t>
    <rPh sb="2" eb="4">
      <t>ホウチ</t>
    </rPh>
    <rPh sb="4" eb="6">
      <t>ジカン</t>
    </rPh>
    <rPh sb="7" eb="9">
      <t>キショウ</t>
    </rPh>
    <rPh sb="9" eb="11">
      <t>ジョウケン</t>
    </rPh>
    <rPh sb="12" eb="14">
      <t>ヌリツ</t>
    </rPh>
    <rPh sb="15" eb="16">
      <t>リョウ</t>
    </rPh>
    <rPh sb="16" eb="17">
      <t>トウ</t>
    </rPh>
    <phoneticPr fontId="9"/>
  </si>
  <si>
    <t>３．所要量等の確認</t>
    <rPh sb="2" eb="4">
      <t>ショヨウ</t>
    </rPh>
    <rPh sb="4" eb="5">
      <t>リョウ</t>
    </rPh>
    <rPh sb="5" eb="6">
      <t>トウ</t>
    </rPh>
    <rPh sb="7" eb="9">
      <t>カクニン</t>
    </rPh>
    <phoneticPr fontId="9"/>
  </si>
  <si>
    <t>１．配合及び比重</t>
    <rPh sb="2" eb="4">
      <t>ハイゴウ</t>
    </rPh>
    <rPh sb="4" eb="5">
      <t>オヨ</t>
    </rPh>
    <rPh sb="6" eb="8">
      <t>ヒジュウ</t>
    </rPh>
    <phoneticPr fontId="9"/>
  </si>
  <si>
    <t>１．建具の可動状態</t>
    <rPh sb="2" eb="4">
      <t>タテグ</t>
    </rPh>
    <rPh sb="5" eb="7">
      <t>カドウ</t>
    </rPh>
    <rPh sb="7" eb="9">
      <t>ジョウタイ</t>
    </rPh>
    <phoneticPr fontId="9"/>
  </si>
  <si>
    <t>施工共通事項</t>
    <rPh sb="0" eb="2">
      <t>セコウ</t>
    </rPh>
    <rPh sb="2" eb="4">
      <t>キョウツウ</t>
    </rPh>
    <rPh sb="4" eb="6">
      <t>ジコウ</t>
    </rPh>
    <phoneticPr fontId="9"/>
  </si>
  <si>
    <t>２．施工図，製作図等</t>
    <rPh sb="2" eb="4">
      <t>セコウ</t>
    </rPh>
    <rPh sb="4" eb="5">
      <t>ズ</t>
    </rPh>
    <rPh sb="6" eb="8">
      <t>セイサク</t>
    </rPh>
    <rPh sb="8" eb="9">
      <t>ズ</t>
    </rPh>
    <rPh sb="9" eb="10">
      <t>トウ</t>
    </rPh>
    <phoneticPr fontId="9"/>
  </si>
  <si>
    <t>１．使用材料</t>
    <rPh sb="2" eb="4">
      <t>シヨウ</t>
    </rPh>
    <rPh sb="4" eb="6">
      <t>ザイリョウ</t>
    </rPh>
    <phoneticPr fontId="9"/>
  </si>
  <si>
    <t>３．回路種別の表示</t>
    <rPh sb="2" eb="4">
      <t>カイロ</t>
    </rPh>
    <rPh sb="4" eb="6">
      <t>シュベツ</t>
    </rPh>
    <rPh sb="7" eb="9">
      <t>ヒョウジ</t>
    </rPh>
    <phoneticPr fontId="9"/>
  </si>
  <si>
    <t>２．施工状況（建付け状況，仕上り状態）</t>
    <rPh sb="2" eb="4">
      <t>セコウ</t>
    </rPh>
    <rPh sb="4" eb="6">
      <t>ジョウキョウ</t>
    </rPh>
    <rPh sb="7" eb="9">
      <t>タテツ</t>
    </rPh>
    <rPh sb="10" eb="12">
      <t>ジョウキョウ</t>
    </rPh>
    <rPh sb="13" eb="15">
      <t>シアガ</t>
    </rPh>
    <rPh sb="16" eb="18">
      <t>ジョウタイ</t>
    </rPh>
    <phoneticPr fontId="9"/>
  </si>
  <si>
    <t>２．施工状況（取付状況，清掃及び養生状態）</t>
    <rPh sb="2" eb="4">
      <t>セコウ</t>
    </rPh>
    <rPh sb="4" eb="6">
      <t>ジョウキョウ</t>
    </rPh>
    <rPh sb="7" eb="9">
      <t>トリツケ</t>
    </rPh>
    <rPh sb="9" eb="11">
      <t>ジョウキョウ</t>
    </rPh>
    <rPh sb="12" eb="14">
      <t>セイソウ</t>
    </rPh>
    <rPh sb="14" eb="15">
      <t>オヨ</t>
    </rPh>
    <rPh sb="16" eb="18">
      <t>ヨウジョウ</t>
    </rPh>
    <rPh sb="18" eb="20">
      <t>ジョウタイ</t>
    </rPh>
    <phoneticPr fontId="9"/>
  </si>
  <si>
    <t>１．塗料材料</t>
    <rPh sb="2" eb="4">
      <t>トリョウ</t>
    </rPh>
    <rPh sb="4" eb="6">
      <t>ザイリョウ</t>
    </rPh>
    <phoneticPr fontId="9"/>
  </si>
  <si>
    <t>２．施工状況（工法，工程，色分け，作業環境等）</t>
    <rPh sb="2" eb="4">
      <t>セコウ</t>
    </rPh>
    <rPh sb="4" eb="6">
      <t>ジョウキョウ</t>
    </rPh>
    <rPh sb="7" eb="9">
      <t>コウホウ</t>
    </rPh>
    <rPh sb="10" eb="12">
      <t>コウテイ</t>
    </rPh>
    <rPh sb="13" eb="15">
      <t>イロワ</t>
    </rPh>
    <rPh sb="17" eb="19">
      <t>サギョウ</t>
    </rPh>
    <rPh sb="19" eb="21">
      <t>カンキョウ</t>
    </rPh>
    <rPh sb="21" eb="22">
      <t>トウ</t>
    </rPh>
    <phoneticPr fontId="9"/>
  </si>
  <si>
    <t>１．施工状況（配線，機器の取付及び接続等）</t>
    <rPh sb="2" eb="4">
      <t>セコウ</t>
    </rPh>
    <rPh sb="4" eb="6">
      <t>ジョウキョウ</t>
    </rPh>
    <rPh sb="7" eb="9">
      <t>ハイセン</t>
    </rPh>
    <rPh sb="10" eb="12">
      <t>キキ</t>
    </rPh>
    <rPh sb="13" eb="15">
      <t>トリツケ</t>
    </rPh>
    <rPh sb="15" eb="16">
      <t>オヨ</t>
    </rPh>
    <rPh sb="17" eb="19">
      <t>セツゾク</t>
    </rPh>
    <rPh sb="19" eb="20">
      <t>トウ</t>
    </rPh>
    <phoneticPr fontId="9"/>
  </si>
  <si>
    <t>１．内装材及び工法種別</t>
    <rPh sb="2" eb="4">
      <t>ナイソウ</t>
    </rPh>
    <rPh sb="4" eb="5">
      <t>ザイ</t>
    </rPh>
    <rPh sb="5" eb="6">
      <t>オヨ</t>
    </rPh>
    <rPh sb="7" eb="9">
      <t>コウホウ</t>
    </rPh>
    <rPh sb="9" eb="11">
      <t>シュベツ</t>
    </rPh>
    <phoneticPr fontId="9"/>
  </si>
  <si>
    <t>１．使用材料及び製品等</t>
    <rPh sb="2" eb="4">
      <t>シヨウ</t>
    </rPh>
    <rPh sb="4" eb="6">
      <t>ザイリョウ</t>
    </rPh>
    <rPh sb="6" eb="7">
      <t>オヨ</t>
    </rPh>
    <rPh sb="8" eb="10">
      <t>セイヒン</t>
    </rPh>
    <rPh sb="10" eb="11">
      <t>トウ</t>
    </rPh>
    <phoneticPr fontId="9"/>
  </si>
  <si>
    <t>使用材料</t>
    <rPh sb="0" eb="2">
      <t>シヨウ</t>
    </rPh>
    <rPh sb="2" eb="4">
      <t>ザイリョウ</t>
    </rPh>
    <phoneticPr fontId="9"/>
  </si>
  <si>
    <t>５．路床土の支持力比（CBR）及び締固め度試験</t>
    <rPh sb="2" eb="3">
      <t>ロ</t>
    </rPh>
    <rPh sb="3" eb="4">
      <t>ショウ</t>
    </rPh>
    <rPh sb="4" eb="5">
      <t>ド</t>
    </rPh>
    <rPh sb="6" eb="8">
      <t>シジ</t>
    </rPh>
    <rPh sb="8" eb="9">
      <t>リョク</t>
    </rPh>
    <rPh sb="9" eb="10">
      <t>ヒ</t>
    </rPh>
    <rPh sb="15" eb="16">
      <t>オヨ</t>
    </rPh>
    <rPh sb="17" eb="18">
      <t>シメ</t>
    </rPh>
    <rPh sb="18" eb="19">
      <t>カタ</t>
    </rPh>
    <rPh sb="20" eb="21">
      <t>ド</t>
    </rPh>
    <rPh sb="21" eb="23">
      <t>シケン</t>
    </rPh>
    <phoneticPr fontId="9"/>
  </si>
  <si>
    <t>２．アスファルト混合物の配合設計及び試験練り</t>
    <rPh sb="8" eb="11">
      <t>コンゴウブツ</t>
    </rPh>
    <rPh sb="12" eb="14">
      <t>ハイゴウ</t>
    </rPh>
    <rPh sb="14" eb="16">
      <t>セッケイ</t>
    </rPh>
    <rPh sb="16" eb="17">
      <t>オヨ</t>
    </rPh>
    <rPh sb="18" eb="20">
      <t>シケン</t>
    </rPh>
    <rPh sb="20" eb="21">
      <t>ネリ</t>
    </rPh>
    <phoneticPr fontId="9"/>
  </si>
  <si>
    <t>４．切取り試験（締固め度，厚さ），混合物の抽出試験</t>
    <rPh sb="2" eb="4">
      <t>キリト</t>
    </rPh>
    <rPh sb="5" eb="7">
      <t>シケン</t>
    </rPh>
    <rPh sb="8" eb="9">
      <t>シメ</t>
    </rPh>
    <rPh sb="9" eb="10">
      <t>カタ</t>
    </rPh>
    <rPh sb="11" eb="12">
      <t>ド</t>
    </rPh>
    <rPh sb="13" eb="14">
      <t>アツ</t>
    </rPh>
    <rPh sb="17" eb="20">
      <t>コンゴウブツ</t>
    </rPh>
    <rPh sb="21" eb="23">
      <t>チュウシュツ</t>
    </rPh>
    <rPh sb="23" eb="25">
      <t>シケン</t>
    </rPh>
    <phoneticPr fontId="9"/>
  </si>
  <si>
    <t>２．コンクリート調合計画表</t>
    <rPh sb="8" eb="10">
      <t>チョウゴウ</t>
    </rPh>
    <rPh sb="10" eb="12">
      <t>ケイカク</t>
    </rPh>
    <rPh sb="12" eb="13">
      <t>ヒョウ</t>
    </rPh>
    <phoneticPr fontId="9"/>
  </si>
  <si>
    <t>３．施工状況（施工時の気温，型枠，打込み，目地等）</t>
    <rPh sb="2" eb="4">
      <t>セコウ</t>
    </rPh>
    <rPh sb="4" eb="6">
      <t>ジョウキョウ</t>
    </rPh>
    <rPh sb="7" eb="9">
      <t>セコウ</t>
    </rPh>
    <rPh sb="9" eb="10">
      <t>ジ</t>
    </rPh>
    <rPh sb="11" eb="13">
      <t>キオン</t>
    </rPh>
    <rPh sb="14" eb="16">
      <t>カタワク</t>
    </rPh>
    <rPh sb="17" eb="19">
      <t>ウチコ</t>
    </rPh>
    <rPh sb="21" eb="23">
      <t>メジ</t>
    </rPh>
    <rPh sb="23" eb="24">
      <t>トウ</t>
    </rPh>
    <phoneticPr fontId="9"/>
  </si>
  <si>
    <t>４．厚さの試験（コア採取による）</t>
    <rPh sb="2" eb="3">
      <t>アツ</t>
    </rPh>
    <rPh sb="5" eb="7">
      <t>シケン</t>
    </rPh>
    <rPh sb="10" eb="12">
      <t>サイシュ</t>
    </rPh>
    <phoneticPr fontId="9"/>
  </si>
  <si>
    <t>１．仕上り面（平たんさ），クッション材，目地材等</t>
    <rPh sb="2" eb="4">
      <t>シアガ</t>
    </rPh>
    <rPh sb="5" eb="6">
      <t>メン</t>
    </rPh>
    <rPh sb="7" eb="8">
      <t>ヒラ</t>
    </rPh>
    <rPh sb="18" eb="19">
      <t>ザイ</t>
    </rPh>
    <rPh sb="20" eb="22">
      <t>メジ</t>
    </rPh>
    <rPh sb="22" eb="23">
      <t>ザイ</t>
    </rPh>
    <rPh sb="23" eb="24">
      <t>トウ</t>
    </rPh>
    <phoneticPr fontId="9"/>
  </si>
  <si>
    <t>施工状況（仕上り，勾配，目地等）</t>
    <rPh sb="0" eb="2">
      <t>セコウ</t>
    </rPh>
    <rPh sb="2" eb="4">
      <t>ジョウキョウ</t>
    </rPh>
    <rPh sb="5" eb="7">
      <t>シアガ</t>
    </rPh>
    <rPh sb="9" eb="11">
      <t>コウバイ</t>
    </rPh>
    <rPh sb="12" eb="14">
      <t>メジ</t>
    </rPh>
    <rPh sb="14" eb="15">
      <t>トウ</t>
    </rPh>
    <phoneticPr fontId="9"/>
  </si>
  <si>
    <t>２．植栽地の確認（透水性，土壌硬度）</t>
    <rPh sb="2" eb="4">
      <t>ショクサイ</t>
    </rPh>
    <rPh sb="4" eb="5">
      <t>チ</t>
    </rPh>
    <rPh sb="6" eb="8">
      <t>カクニン</t>
    </rPh>
    <rPh sb="9" eb="12">
      <t>トウスイセイ</t>
    </rPh>
    <rPh sb="13" eb="15">
      <t>ドジョウ</t>
    </rPh>
    <rPh sb="15" eb="17">
      <t>コウド</t>
    </rPh>
    <phoneticPr fontId="9"/>
  </si>
  <si>
    <t>支持地盤が設計と異なる場合は協議及び指示</t>
    <rPh sb="0" eb="2">
      <t>シジ</t>
    </rPh>
    <rPh sb="2" eb="4">
      <t>ジバン</t>
    </rPh>
    <rPh sb="5" eb="7">
      <t>セッケイ</t>
    </rPh>
    <rPh sb="8" eb="9">
      <t>コト</t>
    </rPh>
    <rPh sb="11" eb="13">
      <t>バアイ</t>
    </rPh>
    <rPh sb="14" eb="16">
      <t>キョウギ</t>
    </rPh>
    <rPh sb="16" eb="17">
      <t>オヨ</t>
    </rPh>
    <rPh sb="18" eb="20">
      <t>シジ</t>
    </rPh>
    <phoneticPr fontId="9"/>
  </si>
  <si>
    <t>処理方法は特記，特記がなければ構外搬出処分</t>
    <rPh sb="0" eb="2">
      <t>ショリ</t>
    </rPh>
    <rPh sb="2" eb="4">
      <t>ホウホウ</t>
    </rPh>
    <rPh sb="5" eb="7">
      <t>トッキ</t>
    </rPh>
    <rPh sb="8" eb="10">
      <t>トッキ</t>
    </rPh>
    <rPh sb="15" eb="17">
      <t>コウガイ</t>
    </rPh>
    <rPh sb="17" eb="19">
      <t>ハンシュツ</t>
    </rPh>
    <rPh sb="19" eb="21">
      <t>ショブン</t>
    </rPh>
    <phoneticPr fontId="9"/>
  </si>
  <si>
    <t>鉄筋工事及びコンクリート工事に準じる</t>
    <rPh sb="0" eb="2">
      <t>テッキン</t>
    </rPh>
    <rPh sb="2" eb="4">
      <t>コウジ</t>
    </rPh>
    <rPh sb="4" eb="5">
      <t>オヨ</t>
    </rPh>
    <rPh sb="12" eb="14">
      <t>コウジ</t>
    </rPh>
    <rPh sb="15" eb="16">
      <t>ジュン</t>
    </rPh>
    <phoneticPr fontId="9"/>
  </si>
  <si>
    <t>外観試験，抜取試験（超音波探傷試験は引張試験）結果に基づく検査
超音波探傷試験の一部について立会</t>
    <rPh sb="0" eb="2">
      <t>ガイカン</t>
    </rPh>
    <rPh sb="2" eb="4">
      <t>シケン</t>
    </rPh>
    <rPh sb="5" eb="7">
      <t>ヌキトリ</t>
    </rPh>
    <rPh sb="7" eb="9">
      <t>シケン</t>
    </rPh>
    <rPh sb="10" eb="13">
      <t>チョウオンパ</t>
    </rPh>
    <rPh sb="13" eb="15">
      <t>タンショウ</t>
    </rPh>
    <rPh sb="15" eb="17">
      <t>シケン</t>
    </rPh>
    <rPh sb="18" eb="20">
      <t>ヒッパリ</t>
    </rPh>
    <rPh sb="20" eb="22">
      <t>シケン</t>
    </rPh>
    <rPh sb="23" eb="25">
      <t>ケッカ</t>
    </rPh>
    <rPh sb="26" eb="27">
      <t>モト</t>
    </rPh>
    <rPh sb="29" eb="31">
      <t>ケンサ</t>
    </rPh>
    <rPh sb="32" eb="35">
      <t>チョウオンパ</t>
    </rPh>
    <rPh sb="35" eb="37">
      <t>タンショウ</t>
    </rPh>
    <rPh sb="37" eb="39">
      <t>シケン</t>
    </rPh>
    <rPh sb="40" eb="42">
      <t>イチブ</t>
    </rPh>
    <rPh sb="46" eb="48">
      <t>タチアイ</t>
    </rPh>
    <phoneticPr fontId="9"/>
  </si>
  <si>
    <t>ガス圧接に従事しない者</t>
    <rPh sb="2" eb="3">
      <t>アッ</t>
    </rPh>
    <rPh sb="3" eb="4">
      <t>セツ</t>
    </rPh>
    <rPh sb="5" eb="7">
      <t>ジュウジ</t>
    </rPh>
    <rPh sb="10" eb="11">
      <t>モノ</t>
    </rPh>
    <phoneticPr fontId="9"/>
  </si>
  <si>
    <t>鋼材の品質を試験により証明する場合</t>
    <rPh sb="0" eb="2">
      <t>コウザイ</t>
    </rPh>
    <rPh sb="3" eb="5">
      <t>ヒンシツ</t>
    </rPh>
    <rPh sb="6" eb="8">
      <t>シケン</t>
    </rPh>
    <rPh sb="11" eb="13">
      <t>ショウメイ</t>
    </rPh>
    <rPh sb="15" eb="17">
      <t>バアイ</t>
    </rPh>
    <phoneticPr fontId="9"/>
  </si>
  <si>
    <t>締付け確認記録</t>
    <rPh sb="0" eb="2">
      <t>シメツ</t>
    </rPh>
    <rPh sb="3" eb="5">
      <t>カクニン</t>
    </rPh>
    <rPh sb="5" eb="7">
      <t>キロク</t>
    </rPh>
    <phoneticPr fontId="9"/>
  </si>
  <si>
    <t>溶接技能者の技量に疑いを生じ，工事に相応した試験によりその適否を判定した場合は承諾</t>
  </si>
  <si>
    <t>同材料の試験成績書があれば省略</t>
    <rPh sb="0" eb="1">
      <t>ドウ</t>
    </rPh>
    <rPh sb="1" eb="3">
      <t>ザイリョウ</t>
    </rPh>
    <rPh sb="4" eb="6">
      <t>シケン</t>
    </rPh>
    <rPh sb="6" eb="8">
      <t>セイセキ</t>
    </rPh>
    <rPh sb="8" eb="9">
      <t>ショ</t>
    </rPh>
    <rPh sb="13" eb="15">
      <t>ショウリャク</t>
    </rPh>
    <phoneticPr fontId="9"/>
  </si>
  <si>
    <t>試験成績の把握，試験を省略する場合は承諾</t>
    <rPh sb="0" eb="2">
      <t>シケン</t>
    </rPh>
    <rPh sb="2" eb="4">
      <t>セイセキ</t>
    </rPh>
    <rPh sb="5" eb="7">
      <t>ハアク</t>
    </rPh>
    <rPh sb="8" eb="10">
      <t>シケン</t>
    </rPh>
    <rPh sb="11" eb="13">
      <t>ショウリャク</t>
    </rPh>
    <rPh sb="15" eb="17">
      <t>バアイ</t>
    </rPh>
    <rPh sb="18" eb="20">
      <t>ショウダク</t>
    </rPh>
    <phoneticPr fontId="9"/>
  </si>
  <si>
    <t>木造の構造材，造作材の加工前に検査を行う</t>
    <rPh sb="0" eb="2">
      <t>モクゾウ</t>
    </rPh>
    <rPh sb="3" eb="6">
      <t>コウゾウザイ</t>
    </rPh>
    <rPh sb="7" eb="9">
      <t>ゾウサク</t>
    </rPh>
    <rPh sb="9" eb="10">
      <t>ザイ</t>
    </rPh>
    <rPh sb="11" eb="13">
      <t>カコウ</t>
    </rPh>
    <rPh sb="13" eb="14">
      <t>マエ</t>
    </rPh>
    <rPh sb="15" eb="17">
      <t>ケンサ</t>
    </rPh>
    <rPh sb="18" eb="19">
      <t>オコナ</t>
    </rPh>
    <phoneticPr fontId="9"/>
  </si>
  <si>
    <t>必要な部分について</t>
    <rPh sb="0" eb="2">
      <t>ヒツヨウ</t>
    </rPh>
    <rPh sb="3" eb="5">
      <t>ブブン</t>
    </rPh>
    <phoneticPr fontId="9"/>
  </si>
  <si>
    <t>試験記録の把握，試験を省略する場合は承諾</t>
    <rPh sb="0" eb="2">
      <t>シケン</t>
    </rPh>
    <rPh sb="2" eb="4">
      <t>キロク</t>
    </rPh>
    <rPh sb="5" eb="7">
      <t>ハアク</t>
    </rPh>
    <rPh sb="8" eb="10">
      <t>シケン</t>
    </rPh>
    <rPh sb="11" eb="13">
      <t>ショウリャク</t>
    </rPh>
    <rPh sb="15" eb="17">
      <t>バアイ</t>
    </rPh>
    <rPh sb="18" eb="20">
      <t>ショウダク</t>
    </rPh>
    <phoneticPr fontId="9"/>
  </si>
  <si>
    <t>必要なものの試験成績書</t>
    <rPh sb="0" eb="2">
      <t>ヒツヨウ</t>
    </rPh>
    <rPh sb="6" eb="8">
      <t>シケン</t>
    </rPh>
    <rPh sb="8" eb="10">
      <t>セイセキ</t>
    </rPh>
    <rPh sb="10" eb="11">
      <t>ショ</t>
    </rPh>
    <phoneticPr fontId="9"/>
  </si>
  <si>
    <t>伸縮調整継手は特記</t>
    <rPh sb="0" eb="2">
      <t>シンシュク</t>
    </rPh>
    <rPh sb="2" eb="4">
      <t>チョウセイ</t>
    </rPh>
    <rPh sb="4" eb="5">
      <t>ツギ</t>
    </rPh>
    <rPh sb="5" eb="6">
      <t>テ</t>
    </rPh>
    <rPh sb="7" eb="9">
      <t>トッキ</t>
    </rPh>
    <phoneticPr fontId="9"/>
  </si>
  <si>
    <t>必要に応じて工場検査</t>
    <rPh sb="0" eb="2">
      <t>ヒツヨウ</t>
    </rPh>
    <rPh sb="3" eb="4">
      <t>オウ</t>
    </rPh>
    <rPh sb="6" eb="8">
      <t>コウジョウ</t>
    </rPh>
    <rPh sb="8" eb="10">
      <t>ケンサ</t>
    </rPh>
    <phoneticPr fontId="9"/>
  </si>
  <si>
    <t>必要に応じて</t>
    <rPh sb="0" eb="2">
      <t>ヒツヨウ</t>
    </rPh>
    <rPh sb="3" eb="4">
      <t>オウ</t>
    </rPh>
    <phoneticPr fontId="9"/>
  </si>
  <si>
    <t>カタログ，見本等</t>
    <rPh sb="5" eb="7">
      <t>ミホン</t>
    </rPh>
    <rPh sb="7" eb="8">
      <t>トウ</t>
    </rPh>
    <phoneticPr fontId="9"/>
  </si>
  <si>
    <t>色等を指示</t>
    <rPh sb="0" eb="1">
      <t>イロ</t>
    </rPh>
    <rPh sb="1" eb="2">
      <t>トウ</t>
    </rPh>
    <rPh sb="3" eb="5">
      <t>シジ</t>
    </rPh>
    <phoneticPr fontId="9"/>
  </si>
  <si>
    <t>必要に応じ</t>
    <rPh sb="0" eb="2">
      <t>ヒツヨウ</t>
    </rPh>
    <rPh sb="3" eb="4">
      <t>オウ</t>
    </rPh>
    <phoneticPr fontId="9"/>
  </si>
  <si>
    <t>割付図等必要に応じて</t>
    <rPh sb="0" eb="2">
      <t>ワリツケ</t>
    </rPh>
    <rPh sb="2" eb="3">
      <t>ズ</t>
    </rPh>
    <rPh sb="3" eb="4">
      <t>トウ</t>
    </rPh>
    <rPh sb="4" eb="6">
      <t>ヒツヨウ</t>
    </rPh>
    <rPh sb="7" eb="8">
      <t>オウ</t>
    </rPh>
    <phoneticPr fontId="9"/>
  </si>
  <si>
    <t>必要に応じて立会</t>
    <rPh sb="0" eb="2">
      <t>ヒツヨウ</t>
    </rPh>
    <rPh sb="3" eb="4">
      <t>オウ</t>
    </rPh>
    <rPh sb="6" eb="8">
      <t>タチアイ</t>
    </rPh>
    <phoneticPr fontId="9"/>
  </si>
  <si>
    <t>材料試験成績書，規格証明資料，カタログ，表示マーク，見本等</t>
    <rPh sb="0" eb="2">
      <t>ザイリョウ</t>
    </rPh>
    <rPh sb="2" eb="4">
      <t>シケン</t>
    </rPh>
    <rPh sb="4" eb="6">
      <t>セイセキ</t>
    </rPh>
    <rPh sb="6" eb="7">
      <t>ショ</t>
    </rPh>
    <rPh sb="8" eb="10">
      <t>キカク</t>
    </rPh>
    <rPh sb="10" eb="12">
      <t>ショウメイ</t>
    </rPh>
    <rPh sb="12" eb="14">
      <t>シリョウ</t>
    </rPh>
    <rPh sb="20" eb="22">
      <t>ヒョウジ</t>
    </rPh>
    <rPh sb="26" eb="28">
      <t>ミホン</t>
    </rPh>
    <rPh sb="28" eb="29">
      <t>トウ</t>
    </rPh>
    <phoneticPr fontId="9"/>
  </si>
  <si>
    <t>適用は特記。必要に応じて立会</t>
    <rPh sb="0" eb="2">
      <t>テキヨウ</t>
    </rPh>
    <rPh sb="3" eb="5">
      <t>トッキ</t>
    </rPh>
    <rPh sb="6" eb="8">
      <t>ヒツヨウ</t>
    </rPh>
    <rPh sb="9" eb="10">
      <t>オウ</t>
    </rPh>
    <rPh sb="12" eb="14">
      <t>タチアイ</t>
    </rPh>
    <phoneticPr fontId="9"/>
  </si>
  <si>
    <t>軽易な場合切取り試験は省略。抽出試験は特記，必要に応じて立会</t>
    <rPh sb="0" eb="2">
      <t>ケイイ</t>
    </rPh>
    <rPh sb="3" eb="5">
      <t>バアイ</t>
    </rPh>
    <rPh sb="5" eb="7">
      <t>キリト</t>
    </rPh>
    <rPh sb="8" eb="10">
      <t>シケン</t>
    </rPh>
    <rPh sb="11" eb="13">
      <t>ショウリャク</t>
    </rPh>
    <rPh sb="14" eb="18">
      <t>チュウシュツシケン</t>
    </rPh>
    <rPh sb="19" eb="21">
      <t>トッキ</t>
    </rPh>
    <rPh sb="22" eb="24">
      <t>ヒツヨウ</t>
    </rPh>
    <rPh sb="25" eb="26">
      <t>オウ</t>
    </rPh>
    <rPh sb="28" eb="30">
      <t>タチアイ</t>
    </rPh>
    <phoneticPr fontId="9"/>
  </si>
  <si>
    <t>割付が必要なもの</t>
    <rPh sb="0" eb="2">
      <t>ワリツケ</t>
    </rPh>
    <rPh sb="3" eb="5">
      <t>ヒツヨウ</t>
    </rPh>
    <phoneticPr fontId="9"/>
  </si>
  <si>
    <t>通信情報設備工事</t>
    <rPh sb="0" eb="2">
      <t>ツウシン</t>
    </rPh>
    <rPh sb="2" eb="4">
      <t>ジョウホウ</t>
    </rPh>
    <rPh sb="4" eb="6">
      <t>セツビ</t>
    </rPh>
    <rPh sb="6" eb="8">
      <t>コウジ</t>
    </rPh>
    <phoneticPr fontId="9"/>
  </si>
  <si>
    <t>スリーブ工事</t>
    <rPh sb="4" eb="6">
      <t>コウジ</t>
    </rPh>
    <phoneticPr fontId="9"/>
  </si>
  <si>
    <t>2階平面図（改修前・改修後）</t>
    <rPh sb="1" eb="2">
      <t>カイ</t>
    </rPh>
    <rPh sb="2" eb="5">
      <t>ヘイメンズ</t>
    </rPh>
    <rPh sb="6" eb="9">
      <t>カイシュウマエ</t>
    </rPh>
    <rPh sb="10" eb="13">
      <t>カイシュウゴ</t>
    </rPh>
    <phoneticPr fontId="4"/>
  </si>
  <si>
    <t>ケーブル配線</t>
    <rPh sb="4" eb="6">
      <t>ハイセン</t>
    </rPh>
    <phoneticPr fontId="9"/>
  </si>
  <si>
    <t>平型保護層配線</t>
    <rPh sb="0" eb="2">
      <t>ヒラガタ</t>
    </rPh>
    <rPh sb="2" eb="4">
      <t>ホゴ</t>
    </rPh>
    <rPh sb="4" eb="5">
      <t>ソウ</t>
    </rPh>
    <rPh sb="5" eb="7">
      <t>ハイセン</t>
    </rPh>
    <phoneticPr fontId="9"/>
  </si>
  <si>
    <t>架空配線</t>
    <rPh sb="0" eb="2">
      <t>カクウ</t>
    </rPh>
    <rPh sb="2" eb="4">
      <t>ハイセン</t>
    </rPh>
    <phoneticPr fontId="9"/>
  </si>
  <si>
    <t>電力設備</t>
    <rPh sb="0" eb="2">
      <t>デンリョク</t>
    </rPh>
    <rPh sb="2" eb="4">
      <t>セツビ</t>
    </rPh>
    <phoneticPr fontId="9"/>
  </si>
  <si>
    <t>施工状況（種別，外壁貫通部，撤去等）</t>
    <rPh sb="0" eb="2">
      <t>セコウ</t>
    </rPh>
    <rPh sb="2" eb="4">
      <t>ジョウキョウ</t>
    </rPh>
    <rPh sb="5" eb="7">
      <t>シュベツ</t>
    </rPh>
    <rPh sb="8" eb="10">
      <t>ガイヘキ</t>
    </rPh>
    <rPh sb="10" eb="12">
      <t>カンツウ</t>
    </rPh>
    <rPh sb="12" eb="13">
      <t>ブ</t>
    </rPh>
    <rPh sb="14" eb="17">
      <t>テッキョトウ</t>
    </rPh>
    <phoneticPr fontId="9"/>
  </si>
  <si>
    <t>仕上表（改修前・改修後）</t>
    <rPh sb="0" eb="2">
      <t>シア</t>
    </rPh>
    <rPh sb="2" eb="3">
      <t>ヒョウ</t>
    </rPh>
    <rPh sb="4" eb="7">
      <t>カイシュウマエ</t>
    </rPh>
    <rPh sb="8" eb="11">
      <t>カイシュウゴ</t>
    </rPh>
    <phoneticPr fontId="4"/>
  </si>
  <si>
    <t>１．施工状況（管の布設，ボックス，管の接続，通線等）</t>
    <rPh sb="2" eb="4">
      <t>セコウ</t>
    </rPh>
    <rPh sb="4" eb="6">
      <t>ジョウキョウ</t>
    </rPh>
    <rPh sb="7" eb="8">
      <t>カン</t>
    </rPh>
    <rPh sb="9" eb="11">
      <t>フセツ</t>
    </rPh>
    <rPh sb="17" eb="18">
      <t>カン</t>
    </rPh>
    <rPh sb="19" eb="21">
      <t>セツゾク</t>
    </rPh>
    <rPh sb="22" eb="23">
      <t>ツウ</t>
    </rPh>
    <rPh sb="23" eb="24">
      <t>セン</t>
    </rPh>
    <rPh sb="24" eb="25">
      <t>トウ</t>
    </rPh>
    <phoneticPr fontId="9"/>
  </si>
  <si>
    <t>２．配管の養生及び清掃状況</t>
    <rPh sb="2" eb="4">
      <t>ハイカン</t>
    </rPh>
    <rPh sb="5" eb="7">
      <t>ヨウジョウ</t>
    </rPh>
    <rPh sb="7" eb="8">
      <t>オヨ</t>
    </rPh>
    <rPh sb="9" eb="11">
      <t>セイソウ</t>
    </rPh>
    <rPh sb="11" eb="13">
      <t>ジョウキョウ</t>
    </rPh>
    <phoneticPr fontId="9"/>
  </si>
  <si>
    <t>１．施工状況（ダクトの布設，支持，接続，通線等）</t>
    <rPh sb="2" eb="4">
      <t>セコウ</t>
    </rPh>
    <rPh sb="4" eb="6">
      <t>ジョウキョウ</t>
    </rPh>
    <rPh sb="11" eb="13">
      <t>フセツ</t>
    </rPh>
    <rPh sb="14" eb="16">
      <t>シジ</t>
    </rPh>
    <rPh sb="17" eb="19">
      <t>セツゾク</t>
    </rPh>
    <rPh sb="20" eb="21">
      <t>ツウ</t>
    </rPh>
    <rPh sb="21" eb="22">
      <t>セン</t>
    </rPh>
    <rPh sb="22" eb="23">
      <t>トウ</t>
    </rPh>
    <phoneticPr fontId="9"/>
  </si>
  <si>
    <t>１．工作物と接地種別</t>
    <rPh sb="2" eb="5">
      <t>コウサクブツ</t>
    </rPh>
    <rPh sb="6" eb="8">
      <t>セッチ</t>
    </rPh>
    <rPh sb="8" eb="10">
      <t>シュベツ</t>
    </rPh>
    <phoneticPr fontId="9"/>
  </si>
  <si>
    <t>２．施工状況（接地線，方法，避雷接地との隔離等）</t>
    <rPh sb="2" eb="4">
      <t>セコウ</t>
    </rPh>
    <rPh sb="4" eb="6">
      <t>ジョウキョウ</t>
    </rPh>
    <rPh sb="7" eb="9">
      <t>セッチ</t>
    </rPh>
    <rPh sb="9" eb="10">
      <t>セン</t>
    </rPh>
    <rPh sb="11" eb="13">
      <t>ホウホウ</t>
    </rPh>
    <rPh sb="14" eb="15">
      <t>ヒ</t>
    </rPh>
    <rPh sb="15" eb="16">
      <t>カミナリ</t>
    </rPh>
    <rPh sb="16" eb="18">
      <t>セッチ</t>
    </rPh>
    <rPh sb="20" eb="22">
      <t>カクリ</t>
    </rPh>
    <rPh sb="22" eb="23">
      <t>トウ</t>
    </rPh>
    <phoneticPr fontId="9"/>
  </si>
  <si>
    <t>２．機材の試験</t>
    <rPh sb="2" eb="4">
      <t>キザイ</t>
    </rPh>
    <rPh sb="5" eb="7">
      <t>シケン</t>
    </rPh>
    <phoneticPr fontId="9"/>
  </si>
  <si>
    <t>１．施工状況（配線，配管，機器の取付等）</t>
    <rPh sb="2" eb="4">
      <t>セコウ</t>
    </rPh>
    <rPh sb="4" eb="6">
      <t>ジョウキョウ</t>
    </rPh>
    <rPh sb="7" eb="9">
      <t>ハイセン</t>
    </rPh>
    <rPh sb="10" eb="12">
      <t>ハイカン</t>
    </rPh>
    <rPh sb="13" eb="15">
      <t>キキ</t>
    </rPh>
    <rPh sb="16" eb="18">
      <t>トリツケ</t>
    </rPh>
    <rPh sb="18" eb="19">
      <t>トウ</t>
    </rPh>
    <phoneticPr fontId="9"/>
  </si>
  <si>
    <t>表示札等</t>
    <rPh sb="0" eb="2">
      <t>ヒョウジ</t>
    </rPh>
    <rPh sb="2" eb="3">
      <t>フダ</t>
    </rPh>
    <rPh sb="3" eb="4">
      <t>トウ</t>
    </rPh>
    <phoneticPr fontId="9"/>
  </si>
  <si>
    <t>耐熱性能を有する証明</t>
    <rPh sb="0" eb="2">
      <t>タイネツ</t>
    </rPh>
    <rPh sb="2" eb="4">
      <t>セイノウ</t>
    </rPh>
    <rPh sb="5" eb="6">
      <t>ユウ</t>
    </rPh>
    <rPh sb="8" eb="10">
      <t>ショウメイ</t>
    </rPh>
    <phoneticPr fontId="9"/>
  </si>
  <si>
    <t>給排水衛生設備工事</t>
    <rPh sb="0" eb="3">
      <t>キュウハイスイ</t>
    </rPh>
    <rPh sb="3" eb="5">
      <t>エイセイ</t>
    </rPh>
    <rPh sb="5" eb="7">
      <t>セツビ</t>
    </rPh>
    <rPh sb="7" eb="9">
      <t>コウジ</t>
    </rPh>
    <phoneticPr fontId="9"/>
  </si>
  <si>
    <t>ガス設備工事</t>
    <rPh sb="2" eb="4">
      <t>セツビ</t>
    </rPh>
    <rPh sb="4" eb="6">
      <t>コウジ</t>
    </rPh>
    <phoneticPr fontId="9"/>
  </si>
  <si>
    <t>配管工事</t>
    <rPh sb="0" eb="2">
      <t>ハイカン</t>
    </rPh>
    <rPh sb="2" eb="4">
      <t>コウジ</t>
    </rPh>
    <phoneticPr fontId="9"/>
  </si>
  <si>
    <t>現場施工型し尿浄化槽</t>
    <rPh sb="0" eb="2">
      <t>ゲンバ</t>
    </rPh>
    <rPh sb="2" eb="4">
      <t>セコウ</t>
    </rPh>
    <rPh sb="4" eb="5">
      <t>ガタ</t>
    </rPh>
    <rPh sb="6" eb="7">
      <t>ニョウ</t>
    </rPh>
    <rPh sb="7" eb="9">
      <t>ジョウカ</t>
    </rPh>
    <rPh sb="9" eb="10">
      <t>ソウ</t>
    </rPh>
    <phoneticPr fontId="9"/>
  </si>
  <si>
    <t>一般エレベーター設備，一般油圧エレベーター設備，普及型エレベーター設備，非常用エレベーター設備，小荷物専用昇降機，エスカレーター設備</t>
    <rPh sb="0" eb="2">
      <t>イッパン</t>
    </rPh>
    <rPh sb="8" eb="10">
      <t>セツビ</t>
    </rPh>
    <phoneticPr fontId="9"/>
  </si>
  <si>
    <t>２．配管付属品</t>
    <rPh sb="2" eb="4">
      <t>ハイカン</t>
    </rPh>
    <rPh sb="4" eb="6">
      <t>フゾク</t>
    </rPh>
    <rPh sb="6" eb="7">
      <t>ヒン</t>
    </rPh>
    <phoneticPr fontId="9"/>
  </si>
  <si>
    <t>６．試験</t>
    <rPh sb="2" eb="4">
      <t>シケン</t>
    </rPh>
    <phoneticPr fontId="9"/>
  </si>
  <si>
    <t>２．施工状況，施工種別</t>
    <rPh sb="2" eb="4">
      <t>セコウ</t>
    </rPh>
    <rPh sb="4" eb="6">
      <t>ジョウキョウ</t>
    </rPh>
    <rPh sb="7" eb="9">
      <t>セコウ</t>
    </rPh>
    <rPh sb="9" eb="11">
      <t>シュベツ</t>
    </rPh>
    <phoneticPr fontId="9"/>
  </si>
  <si>
    <t>建築の当該事項による</t>
    <rPh sb="0" eb="2">
      <t>ケンチク</t>
    </rPh>
    <rPh sb="3" eb="5">
      <t>トウガイ</t>
    </rPh>
    <rPh sb="5" eb="7">
      <t>ジコウ</t>
    </rPh>
    <phoneticPr fontId="9"/>
  </si>
  <si>
    <t>３．施工状況（配管，機器の取付等）</t>
    <rPh sb="2" eb="4">
      <t>セコウ</t>
    </rPh>
    <rPh sb="4" eb="6">
      <t>ジョウキョウ</t>
    </rPh>
    <rPh sb="7" eb="9">
      <t>ハイカン</t>
    </rPh>
    <rPh sb="10" eb="12">
      <t>キキ</t>
    </rPh>
    <rPh sb="13" eb="15">
      <t>トリツケ</t>
    </rPh>
    <rPh sb="15" eb="16">
      <t>トウ</t>
    </rPh>
    <phoneticPr fontId="9"/>
  </si>
  <si>
    <t>２．所要水量を得るのに規定の掘削深度でない場合</t>
    <rPh sb="2" eb="4">
      <t>ショヨウ</t>
    </rPh>
    <rPh sb="4" eb="5">
      <t>スイ</t>
    </rPh>
    <rPh sb="5" eb="6">
      <t>リョウ</t>
    </rPh>
    <rPh sb="7" eb="8">
      <t>エ</t>
    </rPh>
    <rPh sb="11" eb="13">
      <t>キテイ</t>
    </rPh>
    <rPh sb="14" eb="16">
      <t>クッサク</t>
    </rPh>
    <rPh sb="16" eb="18">
      <t>シンド</t>
    </rPh>
    <rPh sb="21" eb="23">
      <t>バアイ</t>
    </rPh>
    <phoneticPr fontId="9"/>
  </si>
  <si>
    <t>処理種別，性能，方式及び形式</t>
    <rPh sb="0" eb="2">
      <t>ショリ</t>
    </rPh>
    <rPh sb="2" eb="4">
      <t>シュベツ</t>
    </rPh>
    <rPh sb="5" eb="7">
      <t>セイノウ</t>
    </rPh>
    <rPh sb="8" eb="10">
      <t>ホウシキ</t>
    </rPh>
    <rPh sb="10" eb="11">
      <t>オヨ</t>
    </rPh>
    <rPh sb="12" eb="14">
      <t>ケイシキ</t>
    </rPh>
    <phoneticPr fontId="9"/>
  </si>
  <si>
    <t>３．試験</t>
    <rPh sb="2" eb="4">
      <t>シケン</t>
    </rPh>
    <phoneticPr fontId="9"/>
  </si>
  <si>
    <t>計画書について承諾，総合調整項目等の適用は特記，必要に応じて立会</t>
    <rPh sb="0" eb="3">
      <t>ケイカクショ</t>
    </rPh>
    <rPh sb="7" eb="9">
      <t>ショウダク</t>
    </rPh>
    <rPh sb="10" eb="12">
      <t>ソウゴウ</t>
    </rPh>
    <rPh sb="12" eb="14">
      <t>チョウセイ</t>
    </rPh>
    <rPh sb="14" eb="16">
      <t>コウモク</t>
    </rPh>
    <rPh sb="16" eb="17">
      <t>トウ</t>
    </rPh>
    <rPh sb="18" eb="20">
      <t>テキヨウ</t>
    </rPh>
    <rPh sb="21" eb="23">
      <t>トッキ</t>
    </rPh>
    <rPh sb="24" eb="26">
      <t>ヒツヨウ</t>
    </rPh>
    <rPh sb="27" eb="28">
      <t>オウ</t>
    </rPh>
    <rPh sb="30" eb="32">
      <t>タチアイ</t>
    </rPh>
    <phoneticPr fontId="9"/>
  </si>
  <si>
    <t>機密試験等の成績書，必要に応じて立会</t>
    <rPh sb="0" eb="2">
      <t>キミツ</t>
    </rPh>
    <rPh sb="2" eb="4">
      <t>シケン</t>
    </rPh>
    <rPh sb="4" eb="5">
      <t>トウ</t>
    </rPh>
    <rPh sb="6" eb="8">
      <t>セイセキ</t>
    </rPh>
    <rPh sb="8" eb="9">
      <t>ショ</t>
    </rPh>
    <rPh sb="10" eb="12">
      <t>ヒツヨウ</t>
    </rPh>
    <rPh sb="13" eb="14">
      <t>オウ</t>
    </rPh>
    <rPh sb="16" eb="18">
      <t>タチアイ</t>
    </rPh>
    <phoneticPr fontId="9"/>
  </si>
  <si>
    <t>アスベスト含有試験　3箇所程度　（定性・定量40,000円・20,000円建設物価2023・3・Ｐ861/定性・定量36,000円・18,000円積算資料2023・2・Ｐ924）,PCB含有検査（22,500円建設物価2023・3・Ｐ861/22,500円積算資料2023・3・Ｐ924）等</t>
  </si>
  <si>
    <t>配置図・案内図</t>
    <rPh sb="0" eb="3">
      <t>ハイチズ</t>
    </rPh>
    <rPh sb="4" eb="6">
      <t>アンナイ</t>
    </rPh>
    <rPh sb="6" eb="7">
      <t>ズ</t>
    </rPh>
    <phoneticPr fontId="4"/>
  </si>
  <si>
    <t>仮設計画</t>
    <rPh sb="0" eb="2">
      <t>カセツ</t>
    </rPh>
    <rPh sb="2" eb="4">
      <t>ケイカク</t>
    </rPh>
    <phoneticPr fontId="4"/>
  </si>
  <si>
    <t>1階平面図（改修前・改修後）</t>
    <rPh sb="1" eb="2">
      <t>カイ</t>
    </rPh>
    <rPh sb="2" eb="5">
      <t>ヘイメンズ</t>
    </rPh>
    <rPh sb="6" eb="9">
      <t>カイシュウマエ</t>
    </rPh>
    <rPh sb="10" eb="13">
      <t>カイシュウゴ</t>
    </rPh>
    <phoneticPr fontId="4"/>
  </si>
  <si>
    <t>断面図</t>
    <rPh sb="0" eb="3">
      <t>ダンメンズ</t>
    </rPh>
    <phoneticPr fontId="4"/>
  </si>
  <si>
    <t>1階配線図（改修前・改修後）</t>
    <rPh sb="1" eb="2">
      <t>カイ</t>
    </rPh>
    <rPh sb="2" eb="4">
      <t>ハイセン</t>
    </rPh>
    <rPh sb="4" eb="5">
      <t>ズ</t>
    </rPh>
    <rPh sb="6" eb="9">
      <t>カイシュウマエ</t>
    </rPh>
    <rPh sb="10" eb="13">
      <t>カイシュウゴ</t>
    </rPh>
    <phoneticPr fontId="4"/>
  </si>
  <si>
    <t>2階配線図（改修前・改修後）</t>
    <rPh sb="1" eb="2">
      <t>カイ</t>
    </rPh>
    <rPh sb="2" eb="5">
      <t>ハイセンズ</t>
    </rPh>
    <rPh sb="6" eb="9">
      <t>カイシュウマエ</t>
    </rPh>
    <rPh sb="10" eb="13">
      <t>カイシュウゴ</t>
    </rPh>
    <phoneticPr fontId="4"/>
  </si>
  <si>
    <t>1階給排水設備平面図（改修前・改修後）</t>
    <rPh sb="1" eb="2">
      <t>カイ</t>
    </rPh>
    <rPh sb="2" eb="5">
      <t>キュウハイスイ</t>
    </rPh>
    <rPh sb="5" eb="7">
      <t>セツビ</t>
    </rPh>
    <rPh sb="7" eb="10">
      <t>ヘイメンズ</t>
    </rPh>
    <rPh sb="11" eb="14">
      <t>カイシュウマエ</t>
    </rPh>
    <rPh sb="15" eb="18">
      <t>カイシュウゴ</t>
    </rPh>
    <phoneticPr fontId="4"/>
  </si>
  <si>
    <t>2階給排水設備平面図（改修前・改修後）</t>
    <rPh sb="1" eb="2">
      <t>カイ</t>
    </rPh>
    <rPh sb="2" eb="5">
      <t>キュウハイスイ</t>
    </rPh>
    <rPh sb="5" eb="7">
      <t>セツビ</t>
    </rPh>
    <rPh sb="7" eb="10">
      <t>ヘイメンズ</t>
    </rPh>
    <rPh sb="11" eb="14">
      <t>カイシュウマエ</t>
    </rPh>
    <rPh sb="15" eb="18">
      <t>カイシュウゴ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</si>
</sst>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76" formatCode="#,##0_ ;[Red]\-#,##0\ "/>
    <numFmt numFmtId="177" formatCode="0.0"/>
    <numFmt numFmtId="179" formatCode="#,##0.00_ ;[Red]\-#,##0.00\ "/>
    <numFmt numFmtId="180" formatCode="#,##0.000;[Red]\-#,##0.000"/>
    <numFmt numFmtId="181" formatCode="#,##0.000_ ;[Red]\-#,##0.000\ "/>
    <numFmt numFmtId="182" formatCode="#,##0.0_ ;[Red]\-#,##0.0\ "/>
    <numFmt numFmtId="183" formatCode="0.0_);[Red]\(0.0\)"/>
    <numFmt numFmtId="184" formatCode="#,##0.00_);[Red]\(#,##0.00\)"/>
    <numFmt numFmtId="185" formatCode="&quot;¥&quot;#,##0_);[Red]\(&quot;¥&quot;#,##0\)"/>
    <numFmt numFmtId="186" formatCode="#,##0_);[Red]\(#,##0\)"/>
    <numFmt numFmtId="187" formatCode="#,##0.0000_);[Red]\(#,##0.0000\)"/>
    <numFmt numFmtId="188" formatCode="#,##0.0_);[Red]\(#,##0.0\)"/>
    <numFmt numFmtId="189" formatCode="#,##0.000_);[Red]\(#,##0.000\)"/>
    <numFmt numFmtId="190" formatCode="0.00_ "/>
    <numFmt numFmtId="191" formatCode="0.00_);[Red]\(0.00\)"/>
    <numFmt numFmtId="192" formatCode="0.000"/>
    <numFmt numFmtId="193" formatCode="0_);[Red]\(0\)"/>
    <numFmt numFmtId="194" formatCode="0.0_ "/>
    <numFmt numFmtId="195" formatCode="0.00000_);[Red]\(0.00000\)"/>
    <numFmt numFmtId="196" formatCode="0.000_);[Red]\(0.000\)"/>
    <numFmt numFmtId="197" formatCode="#,##0.0;[Red]\-#,##0.0"/>
    <numFmt numFmtId="198" formatCode="#,##0.00000_);[Red]\(#,##0.00000\)"/>
    <numFmt numFmtId="199" formatCode="0.0000_);[Red]\(0.0000\)"/>
    <numFmt numFmtId="200" formatCode="0.000_ "/>
    <numFmt numFmtId="201" formatCode="#,##0.00_ "/>
  </numFmts>
  <fonts count="30">
    <font>
      <sz val="12"/>
      <name val="ＨＧ丸ゴシックM"/>
    </font>
    <font>
      <sz val="11"/>
      <name val="ＭＳ Ｐゴシック"/>
      <family val="3"/>
      <charset val="128"/>
    </font>
    <font>
      <sz val="11"/>
      <name val="ＭＳ 明朝"/>
      <family val="1"/>
      <charset val="128"/>
    </font>
    <font>
      <sz val="11"/>
      <color indexed="8"/>
      <name val="ＭＳ Ｐゴシック"/>
      <family val="3"/>
      <charset val="128"/>
    </font>
    <font>
      <sz val="6"/>
      <name val="ＨＧ丸ゴシックM"/>
    </font>
    <font>
      <sz val="10"/>
      <name val="ＭＳ ゴシック"/>
      <family val="3"/>
      <charset val="128"/>
    </font>
    <font>
      <sz val="10"/>
      <name val="ＨＧ丸ゴシックM"/>
    </font>
    <font>
      <sz val="8"/>
      <name val="ＨＧ丸ゴシックM"/>
    </font>
    <font>
      <sz val="11"/>
      <name val="ＨＧ丸ゴシックM"/>
    </font>
    <font>
      <sz val="6"/>
      <name val="ＭＳ Ｐゴシック"/>
      <family val="3"/>
    </font>
    <font>
      <sz val="14"/>
      <name val="ＨＧ丸ゴシックM"/>
    </font>
    <font>
      <b/>
      <sz val="12"/>
      <name val="ＨＧ丸ゴシックM"/>
    </font>
    <font>
      <sz val="10"/>
      <color indexed="10"/>
      <name val="ＨＧ丸ゴシックM"/>
    </font>
    <font>
      <sz val="9"/>
      <name val="ＨＧ丸ゴシックM"/>
    </font>
    <font>
      <sz val="9"/>
      <color indexed="10"/>
      <name val="ＨＧ丸ゴシックM"/>
    </font>
    <font>
      <b/>
      <sz val="10"/>
      <name val="ＨＧ丸ゴシックM"/>
    </font>
    <font>
      <sz val="9"/>
      <name val="ＭＳ Ｐゴシック"/>
      <family val="3"/>
      <charset val="128"/>
    </font>
    <font>
      <sz val="7"/>
      <name val="ＨＧ丸ゴシックM"/>
    </font>
    <font>
      <sz val="10"/>
      <name val="HG丸ｺﾞｼｯｸM"/>
      <family val="3"/>
      <charset val="128"/>
    </font>
    <font>
      <sz val="10"/>
      <color theme="1"/>
      <name val="ＨＧ丸ゴシックM"/>
    </font>
    <font>
      <sz val="10"/>
      <color theme="0"/>
      <name val="ＨＧ丸ゴシックM"/>
    </font>
    <font>
      <sz val="18"/>
      <name val="ＨＧ丸ゴシックM"/>
    </font>
    <font>
      <sz val="6"/>
      <name val="ＨＧ丸ゴシックM"/>
    </font>
    <font>
      <sz val="6"/>
      <name val="ＭＳ 明朝"/>
      <family val="1"/>
      <charset val="128"/>
    </font>
    <font>
      <sz val="10"/>
      <color indexed="8"/>
      <name val="ＭＳ Ｐゴシック"/>
      <family val="3"/>
      <charset val="128"/>
    </font>
    <font>
      <sz val="11"/>
      <color indexed="10"/>
      <name val="ＭＳ Ｐゴシック"/>
      <family val="3"/>
      <charset val="128"/>
    </font>
    <font>
      <sz val="14"/>
      <name val="ＭＳ Ｐゴシック"/>
      <family val="3"/>
      <charset val="128"/>
    </font>
    <font>
      <b/>
      <sz val="18"/>
      <name val="ＭＳ Ｐゴシック"/>
      <family val="3"/>
      <charset val="128"/>
    </font>
    <font>
      <sz val="10"/>
      <name val="ＭＳ Ｐゴシック"/>
      <family val="3"/>
      <charset val="128"/>
    </font>
    <font>
      <sz val="10"/>
      <color indexed="81"/>
      <name val="ＭＳ Ｐゴシック"/>
      <family val="3"/>
      <charset val="128"/>
    </font>
  </fonts>
  <fills count="14">
    <fill>
      <patternFill patternType="none"/>
    </fill>
    <fill>
      <patternFill patternType="gray125"/>
    </fill>
    <fill>
      <patternFill patternType="solid">
        <fgColor rgb="FFFFFFBE"/>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rgb="FFFFFFA0"/>
        <bgColor indexed="64"/>
      </patternFill>
    </fill>
    <fill>
      <patternFill patternType="solid">
        <fgColor rgb="FFA0FFC0"/>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s>
  <borders count="1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style="medium">
        <color indexed="64"/>
      </left>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ashed">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right/>
      <top style="double">
        <color indexed="64"/>
      </top>
      <bottom/>
      <diagonal/>
    </border>
    <border>
      <left/>
      <right/>
      <top/>
      <bottom style="dashed">
        <color indexed="64"/>
      </bottom>
      <diagonal/>
    </border>
    <border>
      <left/>
      <right/>
      <top style="dashed">
        <color indexed="64"/>
      </top>
      <bottom style="dashed">
        <color indexed="64"/>
      </bottom>
      <diagonal/>
    </border>
    <border>
      <left/>
      <right/>
      <top/>
      <bottom style="double">
        <color indexed="64"/>
      </bottom>
      <diagonal/>
    </border>
    <border>
      <left/>
      <right/>
      <top style="double">
        <color indexed="64"/>
      </top>
      <bottom style="dashed">
        <color indexed="64"/>
      </bottom>
      <diagonal/>
    </border>
    <border>
      <left/>
      <right/>
      <top style="double">
        <color indexed="64"/>
      </top>
      <bottom style="dotted">
        <color indexed="64"/>
      </bottom>
      <diagonal/>
    </border>
    <border>
      <left/>
      <right style="thin">
        <color indexed="64"/>
      </right>
      <top style="double">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bottom style="double">
        <color indexed="64"/>
      </bottom>
      <diagonal style="thin">
        <color indexed="64"/>
      </diagonal>
    </border>
    <border>
      <left/>
      <right/>
      <top style="dashed">
        <color indexed="64"/>
      </top>
      <bottom style="dotted">
        <color indexed="64"/>
      </bottom>
      <diagonal/>
    </border>
    <border>
      <left/>
      <right/>
      <top style="double">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s>
  <cellStyleXfs count="8">
    <xf numFmtId="1" fontId="0" fillId="0" borderId="0"/>
    <xf numFmtId="0" fontId="1" fillId="0" borderId="0">
      <alignment vertical="center"/>
    </xf>
    <xf numFmtId="0" fontId="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5" fillId="0" borderId="0" applyFont="0" applyFill="0" applyBorder="0" applyAlignment="0" applyProtection="0"/>
  </cellStyleXfs>
  <cellXfs count="1184">
    <xf numFmtId="1" fontId="0" fillId="0" borderId="0" xfId="0"/>
    <xf numFmtId="1" fontId="0" fillId="0" borderId="0" xfId="0" applyFont="1" applyAlignment="1">
      <alignment vertical="center" wrapText="1"/>
    </xf>
    <xf numFmtId="177" fontId="0" fillId="0" borderId="0" xfId="0" applyNumberFormat="1" applyFont="1" applyAlignment="1">
      <alignment vertical="center" wrapText="1"/>
    </xf>
    <xf numFmtId="3" fontId="0" fillId="0" borderId="0" xfId="0" applyNumberFormat="1" applyFont="1" applyAlignment="1">
      <alignment vertical="center" wrapText="1"/>
    </xf>
    <xf numFmtId="1" fontId="0" fillId="0" borderId="0" xfId="0" applyFont="1" applyAlignment="1">
      <alignment horizontal="center" vertical="center" wrapText="1"/>
    </xf>
    <xf numFmtId="1" fontId="0" fillId="0" borderId="15" xfId="0" quotePrefix="1" applyFont="1" applyBorder="1" applyAlignment="1" applyProtection="1">
      <alignment horizontal="center" vertical="center" wrapText="1"/>
    </xf>
    <xf numFmtId="1" fontId="0" fillId="0" borderId="15" xfId="0" applyBorder="1" applyAlignment="1">
      <alignment horizontal="center" vertical="center" wrapText="1"/>
    </xf>
    <xf numFmtId="1" fontId="0" fillId="0" borderId="10" xfId="0" applyFont="1" applyBorder="1" applyAlignment="1">
      <alignment horizontal="center" vertical="center" wrapText="1"/>
    </xf>
    <xf numFmtId="1" fontId="0" fillId="0" borderId="16" xfId="0" applyFont="1" applyBorder="1" applyAlignment="1">
      <alignment horizontal="center" vertical="center" wrapText="1"/>
    </xf>
    <xf numFmtId="1" fontId="0" fillId="0" borderId="17" xfId="0" applyFont="1" applyBorder="1" applyAlignment="1">
      <alignment horizontal="center" vertical="center" wrapText="1"/>
    </xf>
    <xf numFmtId="1" fontId="0" fillId="0" borderId="15" xfId="0" applyFont="1" applyBorder="1" applyAlignment="1" applyProtection="1">
      <alignment horizontal="center" vertical="center" wrapText="1"/>
    </xf>
    <xf numFmtId="1" fontId="0" fillId="0" borderId="15" xfId="0" applyBorder="1" applyAlignment="1">
      <alignment horizontal="left" vertical="center" wrapText="1"/>
    </xf>
    <xf numFmtId="1" fontId="0" fillId="0" borderId="15" xfId="0" applyBorder="1" applyAlignment="1">
      <alignment vertical="center" wrapText="1"/>
    </xf>
    <xf numFmtId="1" fontId="0" fillId="0" borderId="10" xfId="0" applyFont="1" applyBorder="1" applyAlignment="1">
      <alignment horizontal="left" vertical="center" wrapText="1"/>
    </xf>
    <xf numFmtId="1" fontId="0" fillId="0" borderId="16" xfId="0" applyFont="1" applyBorder="1" applyAlignment="1">
      <alignment horizontal="left" vertical="center" wrapText="1"/>
    </xf>
    <xf numFmtId="1" fontId="0" fillId="0" borderId="17" xfId="0" quotePrefix="1" applyFont="1" applyBorder="1" applyAlignment="1">
      <alignment horizontal="left" vertical="center" wrapText="1"/>
    </xf>
    <xf numFmtId="1" fontId="0" fillId="0" borderId="17" xfId="0" applyFont="1" applyBorder="1" applyAlignment="1">
      <alignment horizontal="left" vertical="center" wrapText="1"/>
    </xf>
    <xf numFmtId="1" fontId="0" fillId="0" borderId="0" xfId="0" applyFont="1" applyAlignment="1">
      <alignment horizontal="left" vertical="center" wrapText="1"/>
    </xf>
    <xf numFmtId="1" fontId="0" fillId="0" borderId="10" xfId="0" quotePrefix="1" applyFont="1" applyBorder="1" applyAlignment="1">
      <alignment horizontal="left" vertical="center" wrapText="1"/>
    </xf>
    <xf numFmtId="1" fontId="0" fillId="0" borderId="15" xfId="0" quotePrefix="1" applyFont="1" applyBorder="1" applyAlignment="1">
      <alignment horizontal="center" vertical="center" wrapText="1"/>
    </xf>
    <xf numFmtId="1" fontId="0" fillId="0" borderId="17" xfId="0" quotePrefix="1" applyFont="1" applyBorder="1" applyAlignment="1">
      <alignment horizontal="center" vertical="center" wrapText="1"/>
    </xf>
    <xf numFmtId="177" fontId="0" fillId="0" borderId="15" xfId="0" applyNumberFormat="1" applyFont="1" applyBorder="1" applyAlignment="1" applyProtection="1">
      <alignment horizontal="center" vertical="center" wrapText="1"/>
    </xf>
    <xf numFmtId="177" fontId="0" fillId="0" borderId="15" xfId="0" applyNumberFormat="1" applyFont="1" applyBorder="1" applyAlignment="1">
      <alignment horizontal="center" vertical="center" wrapText="1"/>
    </xf>
    <xf numFmtId="177" fontId="0" fillId="0" borderId="15" xfId="0" applyNumberFormat="1" applyFont="1" applyBorder="1" applyAlignment="1">
      <alignment vertical="center" wrapText="1"/>
    </xf>
    <xf numFmtId="177" fontId="0" fillId="0" borderId="10" xfId="0" applyNumberFormat="1" applyFont="1" applyBorder="1" applyAlignment="1">
      <alignment vertical="center" wrapText="1"/>
    </xf>
    <xf numFmtId="177" fontId="0" fillId="0" borderId="16" xfId="0" applyNumberFormat="1" applyFont="1" applyBorder="1" applyAlignment="1">
      <alignment vertical="center" wrapText="1"/>
    </xf>
    <xf numFmtId="177" fontId="0" fillId="0" borderId="17" xfId="0" applyNumberFormat="1" applyFont="1" applyBorder="1" applyAlignment="1">
      <alignment vertical="center" wrapText="1"/>
    </xf>
    <xf numFmtId="1" fontId="0" fillId="0" borderId="15" xfId="0" applyFont="1" applyBorder="1" applyAlignment="1">
      <alignment horizontal="center" vertical="center"/>
    </xf>
    <xf numFmtId="1" fontId="0" fillId="0" borderId="16" xfId="0" applyFont="1" applyBorder="1" applyAlignment="1">
      <alignment horizontal="center" vertical="center"/>
    </xf>
    <xf numFmtId="1" fontId="0" fillId="0" borderId="17" xfId="0" applyFont="1" applyBorder="1" applyAlignment="1">
      <alignment horizontal="center" vertical="center"/>
    </xf>
    <xf numFmtId="3" fontId="0" fillId="0" borderId="15" xfId="0" applyNumberFormat="1" applyFont="1" applyBorder="1" applyAlignment="1" applyProtection="1">
      <alignment horizontal="center" vertical="center" wrapText="1"/>
    </xf>
    <xf numFmtId="3" fontId="0" fillId="0" borderId="15" xfId="0" applyNumberFormat="1" applyFont="1" applyBorder="1" applyAlignment="1">
      <alignment vertical="center" wrapText="1"/>
    </xf>
    <xf numFmtId="3" fontId="0" fillId="0" borderId="2" xfId="0" applyNumberFormat="1" applyFont="1" applyBorder="1" applyAlignment="1">
      <alignment vertical="center" wrapText="1"/>
    </xf>
    <xf numFmtId="3" fontId="0" fillId="0" borderId="1" xfId="0" applyNumberFormat="1" applyFont="1" applyBorder="1" applyAlignment="1">
      <alignment vertical="center" wrapText="1"/>
    </xf>
    <xf numFmtId="3" fontId="0" fillId="0" borderId="4" xfId="0" applyNumberFormat="1" applyFont="1" applyBorder="1" applyAlignment="1">
      <alignment horizontal="right" vertical="center" wrapText="1"/>
    </xf>
    <xf numFmtId="3" fontId="0" fillId="0" borderId="10" xfId="0" applyNumberFormat="1" applyFont="1" applyBorder="1" applyAlignment="1">
      <alignment vertical="center" wrapText="1"/>
    </xf>
    <xf numFmtId="3" fontId="0" fillId="0" borderId="16" xfId="0" applyNumberFormat="1" applyFont="1" applyBorder="1" applyAlignment="1">
      <alignment vertical="center" wrapText="1"/>
    </xf>
    <xf numFmtId="3" fontId="0" fillId="0" borderId="17" xfId="0" applyNumberFormat="1" applyFont="1" applyBorder="1" applyAlignment="1">
      <alignment vertical="center" wrapText="1"/>
    </xf>
    <xf numFmtId="37" fontId="0" fillId="0" borderId="15" xfId="0" applyNumberFormat="1" applyFont="1" applyBorder="1" applyAlignment="1" applyProtection="1">
      <alignment horizontal="center" vertical="center" wrapText="1"/>
    </xf>
    <xf numFmtId="37" fontId="0" fillId="0" borderId="12" xfId="0" applyNumberFormat="1" applyFont="1" applyBorder="1" applyAlignment="1" applyProtection="1">
      <alignment horizontal="right" vertical="center" wrapText="1"/>
    </xf>
    <xf numFmtId="37" fontId="0" fillId="0" borderId="18" xfId="0" applyNumberFormat="1" applyFont="1" applyBorder="1" applyAlignment="1" applyProtection="1">
      <alignment vertical="center" wrapText="1"/>
    </xf>
    <xf numFmtId="37" fontId="0" fillId="0" borderId="12" xfId="0" applyNumberFormat="1" applyFont="1" applyBorder="1" applyAlignment="1" applyProtection="1">
      <alignment vertical="center" wrapText="1"/>
    </xf>
    <xf numFmtId="37" fontId="0" fillId="0" borderId="11" xfId="0" applyNumberFormat="1" applyFont="1" applyBorder="1" applyAlignment="1" applyProtection="1">
      <alignment vertical="center" wrapText="1"/>
    </xf>
    <xf numFmtId="37" fontId="0" fillId="0" borderId="19" xfId="0" applyNumberFormat="1" applyFont="1" applyBorder="1" applyAlignment="1" applyProtection="1">
      <alignment horizontal="right" vertical="center" wrapText="1"/>
    </xf>
    <xf numFmtId="37" fontId="0" fillId="0" borderId="18" xfId="0" applyNumberFormat="1" applyFont="1" applyBorder="1" applyAlignment="1" applyProtection="1">
      <alignment horizontal="right" vertical="center" wrapText="1"/>
    </xf>
    <xf numFmtId="37" fontId="0" fillId="0" borderId="15" xfId="0" applyNumberFormat="1" applyFont="1" applyBorder="1" applyAlignment="1" applyProtection="1">
      <alignment vertical="center" wrapText="1"/>
    </xf>
    <xf numFmtId="37" fontId="0" fillId="0" borderId="16" xfId="0" applyNumberFormat="1" applyFont="1" applyBorder="1" applyAlignment="1" applyProtection="1">
      <alignment vertical="center" wrapText="1"/>
    </xf>
    <xf numFmtId="37" fontId="0" fillId="0" borderId="17" xfId="0" applyNumberFormat="1" applyFont="1" applyBorder="1" applyAlignment="1" applyProtection="1">
      <alignment vertical="center" wrapText="1"/>
    </xf>
    <xf numFmtId="1" fontId="0" fillId="0" borderId="13" xfId="0" applyFont="1" applyBorder="1" applyAlignment="1">
      <alignment vertical="center" wrapText="1"/>
    </xf>
    <xf numFmtId="1" fontId="0" fillId="0" borderId="9" xfId="0" applyFont="1" applyBorder="1" applyAlignment="1">
      <alignment vertical="center" wrapText="1"/>
    </xf>
    <xf numFmtId="1" fontId="0" fillId="0" borderId="14" xfId="0" applyFont="1" applyBorder="1" applyAlignment="1">
      <alignment horizontal="left" vertical="center" wrapText="1"/>
    </xf>
    <xf numFmtId="1" fontId="0" fillId="0" borderId="13" xfId="0" applyFont="1" applyBorder="1" applyAlignment="1">
      <alignment horizontal="center" vertical="center" wrapText="1"/>
    </xf>
    <xf numFmtId="1" fontId="0" fillId="0" borderId="16" xfId="0" applyFont="1" applyBorder="1" applyAlignment="1">
      <alignment vertical="center" wrapText="1"/>
    </xf>
    <xf numFmtId="1" fontId="0" fillId="0" borderId="17" xfId="0" applyFont="1" applyBorder="1" applyAlignment="1">
      <alignment vertical="center" wrapText="1"/>
    </xf>
    <xf numFmtId="1" fontId="8" fillId="0" borderId="0" xfId="0" applyFont="1" applyAlignment="1">
      <alignment vertical="center"/>
    </xf>
    <xf numFmtId="1" fontId="8" fillId="0" borderId="0" xfId="0" applyFont="1" applyAlignment="1">
      <alignment horizontal="center" vertical="center" shrinkToFit="1"/>
    </xf>
    <xf numFmtId="1" fontId="8" fillId="0" borderId="5" xfId="0" applyFont="1" applyFill="1" applyBorder="1" applyAlignment="1">
      <alignment horizontal="center" vertical="center"/>
    </xf>
    <xf numFmtId="1" fontId="8" fillId="0" borderId="5" xfId="0" applyFont="1" applyFill="1" applyBorder="1" applyAlignment="1">
      <alignment vertical="center"/>
    </xf>
    <xf numFmtId="38" fontId="6" fillId="0" borderId="0" xfId="7" applyFont="1" applyAlignment="1">
      <alignment vertical="center"/>
    </xf>
    <xf numFmtId="38" fontId="6" fillId="0" borderId="0" xfId="7" applyFont="1" applyAlignment="1">
      <alignment horizontal="center" vertical="center" shrinkToFit="1"/>
    </xf>
    <xf numFmtId="38" fontId="6" fillId="0" borderId="0" xfId="7" applyFont="1" applyAlignment="1">
      <alignment vertical="center" shrinkToFit="1"/>
    </xf>
    <xf numFmtId="38" fontId="6" fillId="0" borderId="0" xfId="7" applyFont="1" applyAlignment="1">
      <alignment horizontal="center" vertical="center"/>
    </xf>
    <xf numFmtId="38" fontId="6" fillId="0" borderId="19" xfId="7" applyFont="1" applyBorder="1" applyAlignment="1">
      <alignment vertical="center" shrinkToFit="1"/>
    </xf>
    <xf numFmtId="38" fontId="6" fillId="0" borderId="15" xfId="7" applyFont="1" applyBorder="1" applyAlignment="1">
      <alignment vertical="center" shrinkToFit="1"/>
    </xf>
    <xf numFmtId="38" fontId="6" fillId="0" borderId="10" xfId="7" applyFont="1" applyBorder="1" applyAlignment="1">
      <alignment vertical="center" shrinkToFit="1"/>
    </xf>
    <xf numFmtId="38" fontId="6" fillId="0" borderId="15" xfId="7" applyFont="1" applyBorder="1" applyAlignment="1">
      <alignment horizontal="right" vertical="center" shrinkToFit="1"/>
    </xf>
    <xf numFmtId="38" fontId="6" fillId="0" borderId="15" xfId="7" applyFont="1" applyBorder="1" applyAlignment="1">
      <alignment horizontal="left" vertical="center" shrinkToFit="1"/>
    </xf>
    <xf numFmtId="38" fontId="6" fillId="0" borderId="12" xfId="7" applyFont="1" applyBorder="1" applyAlignment="1">
      <alignment horizontal="left" vertical="top" shrinkToFit="1"/>
    </xf>
    <xf numFmtId="38" fontId="6" fillId="0" borderId="15" xfId="7" applyFont="1" applyBorder="1" applyAlignment="1">
      <alignment vertical="center" wrapText="1"/>
    </xf>
    <xf numFmtId="38" fontId="6" fillId="0" borderId="12" xfId="7" applyFont="1" applyBorder="1" applyAlignment="1">
      <alignment vertical="center" wrapText="1"/>
    </xf>
    <xf numFmtId="38" fontId="6" fillId="0" borderId="41" xfId="7" applyFont="1" applyBorder="1" applyAlignment="1">
      <alignment horizontal="left" vertical="center" shrinkToFit="1"/>
    </xf>
    <xf numFmtId="38" fontId="6" fillId="0" borderId="15" xfId="7" applyFont="1" applyBorder="1" applyAlignment="1">
      <alignment horizontal="center" vertical="center" shrinkToFit="1"/>
    </xf>
    <xf numFmtId="38" fontId="0" fillId="5" borderId="15" xfId="7" applyFont="1" applyFill="1" applyBorder="1" applyAlignment="1">
      <alignment horizontal="center" vertical="center" shrinkToFit="1"/>
    </xf>
    <xf numFmtId="38" fontId="6" fillId="0" borderId="0" xfId="7" applyFont="1" applyBorder="1" applyAlignment="1">
      <alignment vertical="center" shrinkToFit="1"/>
    </xf>
    <xf numFmtId="38" fontId="6" fillId="0" borderId="10" xfId="7" applyFont="1" applyBorder="1" applyAlignment="1">
      <alignment horizontal="center" vertical="center" shrinkToFit="1"/>
    </xf>
    <xf numFmtId="38" fontId="6" fillId="0" borderId="37" xfId="7" applyFont="1" applyBorder="1" applyAlignment="1">
      <alignment vertical="center" shrinkToFit="1"/>
    </xf>
    <xf numFmtId="38" fontId="6" fillId="4" borderId="12" xfId="7" applyFont="1" applyFill="1" applyBorder="1" applyAlignment="1" applyProtection="1">
      <alignment horizontal="center" vertical="center" shrinkToFit="1"/>
      <protection locked="0"/>
    </xf>
    <xf numFmtId="38" fontId="6" fillId="4" borderId="15" xfId="7" applyFont="1" applyFill="1" applyBorder="1" applyAlignment="1" applyProtection="1">
      <alignment horizontal="center" vertical="center" shrinkToFit="1"/>
      <protection locked="0"/>
    </xf>
    <xf numFmtId="40" fontId="6" fillId="0" borderId="15" xfId="7" applyNumberFormat="1" applyFont="1" applyFill="1" applyBorder="1" applyAlignment="1" applyProtection="1">
      <alignment horizontal="right" vertical="center" shrinkToFit="1"/>
      <protection locked="0"/>
    </xf>
    <xf numFmtId="38" fontId="6" fillId="0" borderId="15" xfId="7" applyFont="1" applyFill="1" applyBorder="1" applyAlignment="1" applyProtection="1">
      <alignment horizontal="right" vertical="center" shrinkToFit="1"/>
      <protection locked="0"/>
    </xf>
    <xf numFmtId="38" fontId="6" fillId="5" borderId="15" xfId="7" applyFont="1" applyFill="1" applyBorder="1" applyAlignment="1" applyProtection="1">
      <alignment horizontal="right" vertical="center" shrinkToFit="1"/>
    </xf>
    <xf numFmtId="38" fontId="6" fillId="4" borderId="15" xfId="7" applyFont="1" applyFill="1" applyBorder="1" applyAlignment="1" applyProtection="1">
      <alignment horizontal="right" vertical="center" shrinkToFit="1"/>
      <protection locked="0"/>
    </xf>
    <xf numFmtId="179" fontId="6" fillId="4" borderId="15" xfId="7" applyNumberFormat="1" applyFont="1" applyFill="1" applyBorder="1" applyAlignment="1" applyProtection="1">
      <alignment vertical="center" shrinkToFit="1"/>
      <protection locked="0"/>
    </xf>
    <xf numFmtId="38" fontId="6" fillId="4" borderId="15" xfId="7" applyFont="1" applyFill="1" applyBorder="1" applyAlignment="1" applyProtection="1">
      <alignment vertical="center" shrinkToFit="1"/>
      <protection locked="0"/>
    </xf>
    <xf numFmtId="38" fontId="6" fillId="3" borderId="15" xfId="7" applyFont="1" applyFill="1" applyBorder="1" applyAlignment="1" applyProtection="1">
      <alignment horizontal="right" vertical="center" shrinkToFit="1"/>
      <protection locked="0"/>
    </xf>
    <xf numFmtId="38" fontId="6" fillId="3" borderId="41" xfId="7" applyFont="1" applyFill="1" applyBorder="1" applyAlignment="1" applyProtection="1">
      <alignment horizontal="right" vertical="center" shrinkToFit="1"/>
      <protection locked="0"/>
    </xf>
    <xf numFmtId="38" fontId="6" fillId="0" borderId="9" xfId="7" applyFont="1" applyBorder="1" applyAlignment="1">
      <alignment vertical="center" shrinkToFit="1"/>
    </xf>
    <xf numFmtId="38" fontId="7" fillId="0" borderId="15" xfId="7" applyFont="1" applyBorder="1" applyAlignment="1">
      <alignment vertical="center" shrinkToFit="1"/>
    </xf>
    <xf numFmtId="38" fontId="7" fillId="0" borderId="15" xfId="7" applyFont="1" applyBorder="1" applyAlignment="1">
      <alignment horizontal="center" vertical="top" shrinkToFit="1"/>
    </xf>
    <xf numFmtId="38" fontId="7" fillId="0" borderId="10" xfId="7" applyFont="1" applyBorder="1" applyAlignment="1">
      <alignment horizontal="center" vertical="top" shrinkToFit="1"/>
    </xf>
    <xf numFmtId="38" fontId="6" fillId="0" borderId="1" xfId="7" applyFont="1" applyBorder="1" applyAlignment="1">
      <alignment vertical="center" textRotation="255" wrapText="1"/>
    </xf>
    <xf numFmtId="180" fontId="6" fillId="0" borderId="15" xfId="7" applyNumberFormat="1" applyFont="1" applyBorder="1" applyAlignment="1">
      <alignment vertical="center" shrinkToFit="1"/>
    </xf>
    <xf numFmtId="38" fontId="6" fillId="0" borderId="13" xfId="7" applyFont="1" applyBorder="1" applyAlignment="1">
      <alignment vertical="center" shrinkToFit="1"/>
    </xf>
    <xf numFmtId="181" fontId="6" fillId="0" borderId="15" xfId="7" applyNumberFormat="1" applyFont="1" applyBorder="1" applyAlignment="1">
      <alignment vertical="center" shrinkToFit="1"/>
    </xf>
    <xf numFmtId="38" fontId="6" fillId="0" borderId="37" xfId="7" applyFont="1" applyBorder="1" applyAlignment="1">
      <alignment vertical="center"/>
    </xf>
    <xf numFmtId="38" fontId="6" fillId="0" borderId="15" xfId="7" applyFont="1" applyBorder="1" applyAlignment="1">
      <alignment horizontal="center" vertical="center" wrapText="1"/>
    </xf>
    <xf numFmtId="38" fontId="6" fillId="0" borderId="15" xfId="7" applyFont="1" applyFill="1" applyBorder="1" applyAlignment="1" applyProtection="1">
      <alignment horizontal="right" vertical="center" wrapText="1"/>
    </xf>
    <xf numFmtId="38" fontId="6" fillId="0" borderId="15" xfId="7" applyFont="1" applyBorder="1" applyAlignment="1">
      <alignment horizontal="center" vertical="center"/>
    </xf>
    <xf numFmtId="179" fontId="6" fillId="0" borderId="15" xfId="7" applyNumberFormat="1" applyFont="1" applyBorder="1" applyAlignment="1">
      <alignment vertical="center"/>
    </xf>
    <xf numFmtId="38" fontId="6" fillId="0" borderId="1" xfId="7" applyFont="1" applyBorder="1" applyAlignment="1">
      <alignment vertical="center"/>
    </xf>
    <xf numFmtId="38" fontId="6" fillId="0" borderId="44" xfId="7" applyFont="1" applyBorder="1" applyAlignment="1">
      <alignment vertical="center"/>
    </xf>
    <xf numFmtId="38" fontId="6" fillId="0" borderId="45" xfId="7" applyFont="1" applyBorder="1" applyAlignment="1">
      <alignment vertical="center"/>
    </xf>
    <xf numFmtId="38" fontId="6" fillId="0" borderId="46" xfId="7" applyFont="1" applyBorder="1" applyAlignment="1">
      <alignment vertical="center"/>
    </xf>
    <xf numFmtId="38" fontId="6" fillId="0" borderId="0" xfId="7" applyFont="1" applyBorder="1" applyAlignment="1">
      <alignment vertical="center"/>
    </xf>
    <xf numFmtId="38" fontId="6" fillId="0" borderId="47" xfId="7" applyFont="1" applyBorder="1" applyAlignment="1">
      <alignment vertical="center"/>
    </xf>
    <xf numFmtId="38" fontId="6" fillId="0" borderId="48" xfId="7" applyFont="1" applyBorder="1" applyAlignment="1">
      <alignment vertical="center"/>
    </xf>
    <xf numFmtId="38" fontId="6" fillId="0" borderId="49" xfId="7" applyFont="1" applyBorder="1" applyAlignment="1">
      <alignment vertical="center"/>
    </xf>
    <xf numFmtId="38" fontId="6" fillId="0" borderId="15" xfId="7" applyFont="1" applyBorder="1" applyAlignment="1">
      <alignment vertical="center"/>
    </xf>
    <xf numFmtId="38" fontId="6" fillId="4" borderId="15" xfId="7" applyFont="1" applyFill="1" applyBorder="1" applyAlignment="1">
      <alignment vertical="center"/>
    </xf>
    <xf numFmtId="38" fontId="6" fillId="0" borderId="12" xfId="7" applyFont="1" applyBorder="1" applyAlignment="1">
      <alignment vertical="center"/>
    </xf>
    <xf numFmtId="182" fontId="6" fillId="0" borderId="15" xfId="7" applyNumberFormat="1" applyFont="1" applyBorder="1" applyAlignment="1">
      <alignment vertical="center"/>
    </xf>
    <xf numFmtId="182" fontId="6" fillId="0" borderId="50" xfId="7" applyNumberFormat="1" applyFont="1" applyBorder="1" applyAlignment="1">
      <alignment vertical="center"/>
    </xf>
    <xf numFmtId="182" fontId="6" fillId="0" borderId="48" xfId="7" applyNumberFormat="1" applyFont="1" applyBorder="1" applyAlignment="1">
      <alignment vertical="center"/>
    </xf>
    <xf numFmtId="38" fontId="6" fillId="0" borderId="51" xfId="7" applyFont="1" applyBorder="1" applyAlignment="1">
      <alignment vertical="center"/>
    </xf>
    <xf numFmtId="38" fontId="6" fillId="0" borderId="9" xfId="7" applyFont="1" applyBorder="1" applyAlignment="1">
      <alignment vertical="center"/>
    </xf>
    <xf numFmtId="182" fontId="6" fillId="0" borderId="47" xfId="7" applyNumberFormat="1" applyFont="1" applyBorder="1" applyAlignment="1">
      <alignment vertical="center"/>
    </xf>
    <xf numFmtId="38" fontId="13" fillId="0" borderId="15" xfId="7" applyFont="1" applyFill="1" applyBorder="1" applyAlignment="1">
      <alignment horizontal="center" vertical="center" shrinkToFit="1"/>
    </xf>
    <xf numFmtId="38" fontId="6" fillId="6" borderId="15" xfId="7" applyFont="1" applyFill="1" applyBorder="1" applyAlignment="1">
      <alignment vertical="center" shrinkToFit="1"/>
    </xf>
    <xf numFmtId="38" fontId="6" fillId="0" borderId="15" xfId="7" applyFont="1" applyBorder="1" applyAlignment="1" applyProtection="1">
      <alignment vertical="center" wrapText="1"/>
    </xf>
    <xf numFmtId="38" fontId="6" fillId="0" borderId="1" xfId="7" applyFont="1" applyBorder="1" applyAlignment="1">
      <alignment horizontal="center" vertical="center"/>
    </xf>
    <xf numFmtId="38" fontId="6" fillId="0" borderId="6" xfId="7" applyFont="1" applyBorder="1" applyAlignment="1">
      <alignment horizontal="center" vertical="center"/>
    </xf>
    <xf numFmtId="38" fontId="6" fillId="0" borderId="0" xfId="7" applyFont="1" applyBorder="1" applyAlignment="1">
      <alignment horizontal="center" vertical="center"/>
    </xf>
    <xf numFmtId="38" fontId="6" fillId="0" borderId="3" xfId="7" applyFont="1" applyBorder="1" applyAlignment="1">
      <alignment vertical="center"/>
    </xf>
    <xf numFmtId="38" fontId="6" fillId="0" borderId="0" xfId="7" applyFont="1" applyBorder="1" applyAlignment="1">
      <alignment vertical="center" textRotation="255"/>
    </xf>
    <xf numFmtId="38" fontId="6" fillId="6" borderId="15" xfId="7" applyFont="1" applyFill="1" applyBorder="1" applyAlignment="1">
      <alignment vertical="center"/>
    </xf>
    <xf numFmtId="38" fontId="6" fillId="0" borderId="5" xfId="7" applyFont="1" applyBorder="1" applyAlignment="1">
      <alignment vertical="center" shrinkToFit="1"/>
    </xf>
    <xf numFmtId="38" fontId="6" fillId="0" borderId="52" xfId="7" applyFont="1" applyBorder="1" applyAlignment="1">
      <alignment vertical="center"/>
    </xf>
    <xf numFmtId="183" fontId="6" fillId="0" borderId="0" xfId="7" quotePrefix="1" applyNumberFormat="1" applyFont="1" applyBorder="1" applyAlignment="1">
      <alignment horizontal="right" vertical="center"/>
    </xf>
    <xf numFmtId="183" fontId="6" fillId="0" borderId="0" xfId="7" applyNumberFormat="1" applyFont="1" applyBorder="1" applyAlignment="1">
      <alignment vertical="center"/>
    </xf>
    <xf numFmtId="38" fontId="6" fillId="0" borderId="5" xfId="7" applyFont="1" applyBorder="1" applyAlignment="1">
      <alignment vertical="center"/>
    </xf>
    <xf numFmtId="38" fontId="13" fillId="5" borderId="10" xfId="7" applyFont="1" applyFill="1" applyBorder="1" applyAlignment="1">
      <alignment horizontal="center" vertical="center" shrinkToFit="1"/>
    </xf>
    <xf numFmtId="38" fontId="13" fillId="5" borderId="12" xfId="7" applyFont="1" applyFill="1" applyBorder="1" applyAlignment="1">
      <alignment horizontal="center" vertical="center" shrinkToFit="1"/>
    </xf>
    <xf numFmtId="38" fontId="6" fillId="0" borderId="3" xfId="7" applyFont="1" applyBorder="1" applyAlignment="1">
      <alignment horizontal="center" vertical="center" shrinkToFit="1"/>
    </xf>
    <xf numFmtId="38" fontId="6" fillId="6" borderId="3" xfId="7" applyFont="1" applyFill="1" applyBorder="1" applyAlignment="1">
      <alignment vertical="center"/>
    </xf>
    <xf numFmtId="38" fontId="6" fillId="0" borderId="0" xfId="7" applyFont="1" applyBorder="1" applyAlignment="1">
      <alignment vertical="center" wrapText="1"/>
    </xf>
    <xf numFmtId="40" fontId="6" fillId="0" borderId="0" xfId="7" applyNumberFormat="1" applyFont="1" applyBorder="1" applyAlignment="1">
      <alignment vertical="center"/>
    </xf>
    <xf numFmtId="1" fontId="6" fillId="0" borderId="0" xfId="0" applyFont="1"/>
    <xf numFmtId="1" fontId="0" fillId="0" borderId="0" xfId="0" applyFont="1"/>
    <xf numFmtId="1" fontId="6" fillId="0" borderId="15" xfId="0" applyFont="1" applyBorder="1" applyAlignment="1">
      <alignment horizontal="center"/>
    </xf>
    <xf numFmtId="1" fontId="6" fillId="0" borderId="50" xfId="0" applyFont="1" applyBorder="1" applyAlignment="1">
      <alignment horizontal="center"/>
    </xf>
    <xf numFmtId="1" fontId="6" fillId="0" borderId="48" xfId="0" applyFont="1" applyBorder="1" applyAlignment="1">
      <alignment horizontal="center"/>
    </xf>
    <xf numFmtId="1" fontId="6" fillId="0" borderId="49" xfId="0" applyFont="1" applyBorder="1" applyAlignment="1">
      <alignment horizontal="center"/>
    </xf>
    <xf numFmtId="1" fontId="6" fillId="0" borderId="10" xfId="0" applyFont="1" applyBorder="1" applyAlignment="1">
      <alignment vertical="center"/>
    </xf>
    <xf numFmtId="1" fontId="6" fillId="0" borderId="11" xfId="0" applyFont="1" applyBorder="1" applyAlignment="1">
      <alignment horizontal="center" vertical="center"/>
    </xf>
    <xf numFmtId="1" fontId="6" fillId="0" borderId="12" xfId="0" applyFont="1" applyBorder="1" applyAlignment="1">
      <alignment vertical="center"/>
    </xf>
    <xf numFmtId="1" fontId="6" fillId="3" borderId="47" xfId="0" applyFont="1" applyFill="1" applyBorder="1" applyProtection="1">
      <protection locked="0"/>
    </xf>
    <xf numFmtId="1" fontId="6" fillId="3" borderId="48" xfId="0" applyFont="1" applyFill="1" applyBorder="1" applyAlignment="1" applyProtection="1">
      <alignment horizontal="left"/>
      <protection locked="0"/>
    </xf>
    <xf numFmtId="1" fontId="6" fillId="3" borderId="49" xfId="0" applyFont="1" applyFill="1" applyBorder="1" applyAlignment="1" applyProtection="1">
      <alignment horizontal="left"/>
      <protection locked="0"/>
    </xf>
    <xf numFmtId="1" fontId="6" fillId="0" borderId="8" xfId="0" applyFont="1" applyBorder="1"/>
    <xf numFmtId="1" fontId="6" fillId="0" borderId="10" xfId="0" applyFont="1" applyBorder="1" applyAlignment="1">
      <alignment horizontal="center"/>
    </xf>
    <xf numFmtId="1" fontId="6" fillId="0" borderId="11" xfId="0" applyFont="1" applyBorder="1" applyAlignment="1">
      <alignment horizontal="center"/>
    </xf>
    <xf numFmtId="1" fontId="6" fillId="0" borderId="12" xfId="0" applyFont="1" applyBorder="1" applyAlignment="1">
      <alignment horizontal="center" shrinkToFit="1"/>
    </xf>
    <xf numFmtId="1" fontId="6" fillId="3" borderId="47" xfId="0" applyFont="1" applyFill="1" applyBorder="1" applyAlignment="1" applyProtection="1">
      <alignment horizontal="center"/>
      <protection locked="0"/>
    </xf>
    <xf numFmtId="1" fontId="6" fillId="3" borderId="48" xfId="0" applyFont="1" applyFill="1" applyBorder="1" applyAlignment="1" applyProtection="1">
      <alignment horizontal="center" vertical="center"/>
      <protection locked="0"/>
    </xf>
    <xf numFmtId="1" fontId="6" fillId="3" borderId="49" xfId="0" applyFont="1" applyFill="1" applyBorder="1" applyAlignment="1" applyProtection="1">
      <alignment horizontal="center" vertical="center"/>
      <protection locked="0"/>
    </xf>
    <xf numFmtId="1" fontId="6" fillId="0" borderId="31" xfId="0" applyFont="1" applyBorder="1" applyAlignment="1">
      <alignment horizontal="center"/>
    </xf>
    <xf numFmtId="1" fontId="6" fillId="3" borderId="48" xfId="0" applyFont="1" applyFill="1" applyBorder="1" applyAlignment="1" applyProtection="1">
      <alignment horizontal="center"/>
      <protection locked="0"/>
    </xf>
    <xf numFmtId="1" fontId="6" fillId="3" borderId="51" xfId="0" applyFont="1" applyFill="1" applyBorder="1" applyAlignment="1" applyProtection="1">
      <alignment horizontal="center"/>
      <protection locked="0"/>
    </xf>
    <xf numFmtId="1" fontId="6" fillId="0" borderId="59" xfId="0" applyFont="1" applyBorder="1" applyAlignment="1">
      <alignment horizontal="center"/>
    </xf>
    <xf numFmtId="1" fontId="6" fillId="0" borderId="15" xfId="0" applyFont="1" applyBorder="1"/>
    <xf numFmtId="1" fontId="6" fillId="0" borderId="60" xfId="0" applyFont="1" applyBorder="1" applyAlignment="1">
      <alignment horizontal="center"/>
    </xf>
    <xf numFmtId="1" fontId="6" fillId="0" borderId="61" xfId="0" applyFont="1" applyBorder="1" applyAlignment="1">
      <alignment horizontal="center"/>
    </xf>
    <xf numFmtId="1" fontId="6" fillId="3" borderId="48" xfId="0" applyFont="1" applyFill="1" applyBorder="1" applyAlignment="1" applyProtection="1">
      <alignment horizontal="left" shrinkToFit="1"/>
      <protection locked="0"/>
    </xf>
    <xf numFmtId="1" fontId="6" fillId="2" borderId="0" xfId="0" applyFont="1" applyFill="1" applyProtection="1">
      <protection locked="0"/>
    </xf>
    <xf numFmtId="1" fontId="6" fillId="3" borderId="51" xfId="0" applyFont="1" applyFill="1" applyBorder="1" applyAlignment="1" applyProtection="1">
      <alignment horizontal="center" vertical="center"/>
      <protection locked="0"/>
    </xf>
    <xf numFmtId="1" fontId="6" fillId="0" borderId="31" xfId="0" applyFont="1" applyBorder="1" applyAlignment="1">
      <alignment horizontal="right"/>
    </xf>
    <xf numFmtId="1" fontId="16" fillId="0" borderId="0" xfId="0" applyFont="1"/>
    <xf numFmtId="1" fontId="16" fillId="0" borderId="63" xfId="0" applyFont="1" applyBorder="1" applyAlignment="1">
      <alignment horizontal="center" vertical="center"/>
    </xf>
    <xf numFmtId="1" fontId="16" fillId="0" borderId="64" xfId="0" applyFont="1" applyBorder="1"/>
    <xf numFmtId="1" fontId="16" fillId="0" borderId="65" xfId="0" applyFont="1" applyBorder="1"/>
    <xf numFmtId="1" fontId="16" fillId="0" borderId="66" xfId="0" applyFont="1" applyBorder="1"/>
    <xf numFmtId="1" fontId="16" fillId="0" borderId="67" xfId="0" applyFont="1" applyBorder="1"/>
    <xf numFmtId="1" fontId="17" fillId="5" borderId="6" xfId="0" applyFont="1" applyFill="1" applyBorder="1" applyAlignment="1">
      <alignment horizontal="left" vertical="top" wrapText="1"/>
    </xf>
    <xf numFmtId="1" fontId="17" fillId="5" borderId="0" xfId="0" applyFont="1" applyFill="1" applyBorder="1" applyAlignment="1">
      <alignment vertical="top" wrapText="1"/>
    </xf>
    <xf numFmtId="1" fontId="16" fillId="0" borderId="69" xfId="0" applyFont="1" applyBorder="1" applyAlignment="1">
      <alignment horizontal="center" vertical="center"/>
    </xf>
    <xf numFmtId="1" fontId="16" fillId="0" borderId="16" xfId="0" applyFont="1" applyBorder="1"/>
    <xf numFmtId="1" fontId="16" fillId="0" borderId="17" xfId="0" applyFont="1" applyBorder="1"/>
    <xf numFmtId="1" fontId="16" fillId="7" borderId="17" xfId="0" applyFont="1" applyFill="1" applyBorder="1"/>
    <xf numFmtId="1" fontId="16" fillId="0" borderId="70" xfId="0" applyFont="1" applyBorder="1" applyAlignment="1">
      <alignment horizontal="right" vertical="center"/>
    </xf>
    <xf numFmtId="1" fontId="16" fillId="0" borderId="17" xfId="0" applyFont="1" applyBorder="1" applyAlignment="1">
      <alignment horizontal="right" vertical="center"/>
    </xf>
    <xf numFmtId="1" fontId="16" fillId="0" borderId="71" xfId="0" applyFont="1" applyBorder="1" applyAlignment="1">
      <alignment horizontal="right" vertical="center"/>
    </xf>
    <xf numFmtId="1" fontId="0" fillId="0" borderId="0" xfId="0" applyFont="1" applyAlignment="1">
      <alignment wrapText="1"/>
    </xf>
    <xf numFmtId="1" fontId="17" fillId="5" borderId="6" xfId="0" applyFont="1" applyFill="1" applyBorder="1" applyAlignment="1">
      <alignment vertical="top"/>
    </xf>
    <xf numFmtId="1" fontId="16" fillId="0" borderId="75" xfId="0" applyFont="1" applyBorder="1" applyAlignment="1">
      <alignment horizontal="center" vertical="center"/>
    </xf>
    <xf numFmtId="1" fontId="16" fillId="0" borderId="76" xfId="0" applyFont="1" applyBorder="1" applyAlignment="1">
      <alignment horizontal="center" vertical="center"/>
    </xf>
    <xf numFmtId="1" fontId="16" fillId="0" borderId="77" xfId="0" applyFont="1" applyBorder="1" applyAlignment="1">
      <alignment horizontal="center" vertical="center"/>
    </xf>
    <xf numFmtId="1" fontId="16" fillId="0" borderId="77" xfId="0" applyFont="1" applyBorder="1"/>
    <xf numFmtId="0" fontId="16" fillId="0" borderId="78" xfId="0" applyNumberFormat="1" applyFont="1" applyBorder="1"/>
    <xf numFmtId="0" fontId="16" fillId="0" borderId="77" xfId="0" applyNumberFormat="1" applyFont="1" applyBorder="1" applyAlignment="1">
      <alignment horizontal="right" vertical="center"/>
    </xf>
    <xf numFmtId="0" fontId="16" fillId="0" borderId="76" xfId="0" applyNumberFormat="1" applyFont="1" applyBorder="1"/>
    <xf numFmtId="1" fontId="16" fillId="0" borderId="79" xfId="0" applyFont="1" applyBorder="1"/>
    <xf numFmtId="1" fontId="16" fillId="0" borderId="80" xfId="0" applyFont="1" applyBorder="1"/>
    <xf numFmtId="1" fontId="16" fillId="0" borderId="0" xfId="0" applyFont="1" applyAlignment="1">
      <alignment horizontal="center" vertical="center"/>
    </xf>
    <xf numFmtId="1" fontId="6" fillId="0" borderId="15" xfId="0" applyFont="1" applyBorder="1" applyAlignment="1">
      <alignment horizontal="center" vertical="center"/>
    </xf>
    <xf numFmtId="1" fontId="16" fillId="0" borderId="76" xfId="0" applyFont="1" applyBorder="1"/>
    <xf numFmtId="1" fontId="16" fillId="0" borderId="83" xfId="0" applyFont="1" applyBorder="1"/>
    <xf numFmtId="1" fontId="16" fillId="7" borderId="17" xfId="0" applyFont="1" applyFill="1" applyBorder="1" applyAlignment="1">
      <alignment horizontal="left" vertical="center"/>
    </xf>
    <xf numFmtId="1" fontId="16" fillId="0" borderId="17" xfId="0" applyFont="1" applyBorder="1" applyAlignment="1">
      <alignment horizontal="left" vertical="center"/>
    </xf>
    <xf numFmtId="1" fontId="16" fillId="0" borderId="71" xfId="0" applyFont="1" applyBorder="1" applyAlignment="1">
      <alignment horizontal="left" vertical="center"/>
    </xf>
    <xf numFmtId="1" fontId="16" fillId="0" borderId="84" xfId="0" applyFont="1" applyBorder="1" applyAlignment="1">
      <alignment horizontal="left" vertical="center"/>
    </xf>
    <xf numFmtId="0" fontId="16" fillId="0" borderId="77" xfId="0" applyNumberFormat="1" applyFont="1" applyBorder="1" applyAlignment="1">
      <alignment horizontal="center" vertical="center"/>
    </xf>
    <xf numFmtId="0" fontId="16" fillId="0" borderId="77" xfId="0" applyNumberFormat="1" applyFont="1" applyBorder="1"/>
    <xf numFmtId="0" fontId="16" fillId="0" borderId="79" xfId="0" applyNumberFormat="1" applyFont="1" applyBorder="1" applyAlignment="1">
      <alignment horizontal="right" vertical="center"/>
    </xf>
    <xf numFmtId="0" fontId="16" fillId="0" borderId="85" xfId="0" applyNumberFormat="1" applyFont="1" applyBorder="1" applyAlignment="1">
      <alignment horizontal="right" vertical="center"/>
    </xf>
    <xf numFmtId="1" fontId="0" fillId="7" borderId="0" xfId="0" applyFill="1"/>
    <xf numFmtId="1" fontId="16" fillId="0" borderId="0" xfId="0" applyFont="1" applyFill="1" applyBorder="1" applyAlignment="1">
      <alignment horizontal="left" vertical="center"/>
    </xf>
    <xf numFmtId="184" fontId="6" fillId="5" borderId="0" xfId="0" applyNumberFormat="1" applyFont="1" applyFill="1"/>
    <xf numFmtId="184" fontId="6" fillId="5" borderId="0" xfId="0" applyNumberFormat="1" applyFont="1" applyFill="1" applyAlignment="1">
      <alignment horizontal="center"/>
    </xf>
    <xf numFmtId="184" fontId="6" fillId="5" borderId="7" xfId="0" applyNumberFormat="1" applyFont="1" applyFill="1" applyBorder="1" applyAlignment="1">
      <alignment horizontal="left"/>
    </xf>
    <xf numFmtId="184" fontId="6" fillId="5" borderId="2" xfId="0" applyNumberFormat="1" applyFont="1" applyFill="1" applyBorder="1" applyAlignment="1">
      <alignment horizontal="left"/>
    </xf>
    <xf numFmtId="184" fontId="6" fillId="5" borderId="3" xfId="0" applyNumberFormat="1" applyFont="1" applyFill="1" applyBorder="1" applyAlignment="1">
      <alignment horizontal="left"/>
    </xf>
    <xf numFmtId="184" fontId="6" fillId="5" borderId="6" xfId="0" applyNumberFormat="1" applyFont="1" applyFill="1" applyBorder="1" applyAlignment="1">
      <alignment horizontal="left"/>
    </xf>
    <xf numFmtId="184" fontId="6" fillId="5" borderId="0" xfId="0" applyNumberFormat="1" applyFont="1" applyFill="1" applyBorder="1"/>
    <xf numFmtId="184" fontId="6" fillId="5" borderId="8" xfId="0" applyNumberFormat="1" applyFont="1" applyFill="1" applyBorder="1"/>
    <xf numFmtId="184" fontId="6" fillId="5" borderId="10" xfId="0" applyNumberFormat="1" applyFont="1" applyFill="1" applyBorder="1"/>
    <xf numFmtId="184" fontId="6" fillId="5" borderId="11" xfId="0" applyNumberFormat="1" applyFont="1" applyFill="1" applyBorder="1"/>
    <xf numFmtId="184" fontId="6" fillId="5" borderId="10" xfId="0" applyNumberFormat="1" applyFont="1" applyFill="1" applyBorder="1" applyAlignment="1">
      <alignment shrinkToFit="1"/>
    </xf>
    <xf numFmtId="184" fontId="6" fillId="5" borderId="11" xfId="0" applyNumberFormat="1" applyFont="1" applyFill="1" applyBorder="1" applyAlignment="1">
      <alignment shrinkToFit="1"/>
    </xf>
    <xf numFmtId="185" fontId="6" fillId="5" borderId="1" xfId="0" applyNumberFormat="1" applyFont="1" applyFill="1" applyBorder="1" applyAlignment="1"/>
    <xf numFmtId="184" fontId="6" fillId="5" borderId="2" xfId="0" applyNumberFormat="1" applyFont="1" applyFill="1" applyBorder="1" applyAlignment="1">
      <alignment horizontal="right"/>
    </xf>
    <xf numFmtId="184" fontId="6" fillId="5" borderId="3" xfId="0" applyNumberFormat="1" applyFont="1" applyFill="1" applyBorder="1" applyAlignment="1">
      <alignment horizontal="right"/>
    </xf>
    <xf numFmtId="184" fontId="6" fillId="5" borderId="2" xfId="0" applyNumberFormat="1" applyFont="1" applyFill="1" applyBorder="1" applyAlignment="1">
      <alignment horizontal="right" wrapText="1"/>
    </xf>
    <xf numFmtId="184" fontId="6" fillId="5" borderId="4" xfId="0" applyNumberFormat="1" applyFont="1" applyFill="1" applyBorder="1" applyAlignment="1">
      <alignment horizontal="right"/>
    </xf>
    <xf numFmtId="184" fontId="6" fillId="5" borderId="0" xfId="0" applyNumberFormat="1" applyFont="1" applyFill="1" applyBorder="1" applyAlignment="1">
      <alignment horizontal="left"/>
    </xf>
    <xf numFmtId="184" fontId="6" fillId="5" borderId="6" xfId="0" applyNumberFormat="1" applyFont="1" applyFill="1" applyBorder="1" applyAlignment="1">
      <alignment horizontal="right" wrapText="1"/>
    </xf>
    <xf numFmtId="184" fontId="6" fillId="5" borderId="0" xfId="0" applyNumberFormat="1" applyFont="1" applyFill="1" applyBorder="1" applyAlignment="1">
      <alignment horizontal="right"/>
    </xf>
    <xf numFmtId="184" fontId="6" fillId="5" borderId="4" xfId="0" applyNumberFormat="1" applyFont="1" applyFill="1" applyBorder="1" applyAlignment="1">
      <alignment horizontal="right" wrapText="1"/>
    </xf>
    <xf numFmtId="185" fontId="6" fillId="5" borderId="5" xfId="0" applyNumberFormat="1" applyFont="1" applyFill="1" applyBorder="1" applyAlignment="1"/>
    <xf numFmtId="186" fontId="6" fillId="4" borderId="7" xfId="0" applyNumberFormat="1" applyFont="1" applyFill="1" applyBorder="1" applyAlignment="1">
      <alignment horizontal="center"/>
    </xf>
    <xf numFmtId="186" fontId="6" fillId="5" borderId="7" xfId="0" applyNumberFormat="1" applyFont="1" applyFill="1" applyBorder="1"/>
    <xf numFmtId="184" fontId="6" fillId="5" borderId="6" xfId="0" applyNumberFormat="1" applyFont="1" applyFill="1" applyBorder="1"/>
    <xf numFmtId="186" fontId="18" fillId="5" borderId="0" xfId="0" applyNumberFormat="1" applyFont="1" applyFill="1" applyBorder="1"/>
    <xf numFmtId="186" fontId="6" fillId="5" borderId="0" xfId="0" applyNumberFormat="1" applyFont="1" applyFill="1" applyBorder="1"/>
    <xf numFmtId="2" fontId="6" fillId="5" borderId="0" xfId="0" applyNumberFormat="1" applyFont="1" applyFill="1" applyBorder="1"/>
    <xf numFmtId="186" fontId="6" fillId="5" borderId="7" xfId="0" applyNumberFormat="1" applyFont="1" applyFill="1" applyBorder="1" applyAlignment="1"/>
    <xf numFmtId="184" fontId="6" fillId="5" borderId="0" xfId="0" applyNumberFormat="1" applyFont="1" applyFill="1" applyBorder="1" applyAlignment="1">
      <alignment horizontal="center"/>
    </xf>
    <xf numFmtId="184" fontId="6" fillId="5" borderId="6" xfId="0" applyNumberFormat="1" applyFont="1" applyFill="1" applyBorder="1" applyAlignment="1">
      <alignment horizontal="center"/>
    </xf>
    <xf numFmtId="186" fontId="6" fillId="5" borderId="0" xfId="0" applyNumberFormat="1" applyFont="1" applyFill="1" applyBorder="1" applyAlignment="1">
      <alignment horizontal="center"/>
    </xf>
    <xf numFmtId="184" fontId="6" fillId="5" borderId="7" xfId="0" applyNumberFormat="1" applyFont="1" applyFill="1" applyBorder="1" applyAlignment="1">
      <alignment horizontal="center"/>
    </xf>
    <xf numFmtId="186" fontId="6" fillId="5" borderId="7" xfId="0" applyNumberFormat="1" applyFont="1" applyFill="1" applyBorder="1" applyAlignment="1">
      <alignment horizontal="center"/>
    </xf>
    <xf numFmtId="186" fontId="6" fillId="4" borderId="0" xfId="0" applyNumberFormat="1" applyFont="1" applyFill="1" applyBorder="1" applyAlignment="1">
      <alignment horizontal="center"/>
    </xf>
    <xf numFmtId="184" fontId="6" fillId="5" borderId="7" xfId="0" applyNumberFormat="1" applyFont="1" applyFill="1" applyBorder="1"/>
    <xf numFmtId="187" fontId="6" fillId="5" borderId="6" xfId="0" applyNumberFormat="1" applyFont="1" applyFill="1" applyBorder="1"/>
    <xf numFmtId="187" fontId="6" fillId="5" borderId="0" xfId="0" applyNumberFormat="1" applyFont="1" applyFill="1" applyBorder="1"/>
    <xf numFmtId="184" fontId="19" fillId="5" borderId="7" xfId="0" applyNumberFormat="1" applyFont="1" applyFill="1" applyBorder="1"/>
    <xf numFmtId="185" fontId="6" fillId="5" borderId="9" xfId="0" applyNumberFormat="1" applyFont="1" applyFill="1" applyBorder="1" applyAlignment="1"/>
    <xf numFmtId="188" fontId="19" fillId="5" borderId="0" xfId="0" applyNumberFormat="1" applyFont="1" applyFill="1" applyBorder="1"/>
    <xf numFmtId="186" fontId="6" fillId="4" borderId="18" xfId="0" applyNumberFormat="1" applyFont="1" applyFill="1" applyBorder="1" applyAlignment="1">
      <alignment wrapText="1"/>
    </xf>
    <xf numFmtId="184" fontId="19" fillId="5" borderId="0" xfId="0" applyNumberFormat="1" applyFont="1" applyFill="1" applyBorder="1"/>
    <xf numFmtId="186" fontId="6" fillId="4" borderId="18" xfId="0" applyNumberFormat="1" applyFont="1" applyFill="1" applyBorder="1"/>
    <xf numFmtId="12" fontId="6" fillId="5" borderId="7" xfId="0" applyNumberFormat="1" applyFont="1" applyFill="1" applyBorder="1"/>
    <xf numFmtId="184" fontId="6" fillId="5" borderId="7" xfId="0" applyNumberFormat="1" applyFont="1" applyFill="1" applyBorder="1" applyAlignment="1">
      <alignment horizontal="right"/>
    </xf>
    <xf numFmtId="189" fontId="6" fillId="5" borderId="0" xfId="0" applyNumberFormat="1" applyFont="1" applyFill="1" applyBorder="1"/>
    <xf numFmtId="184" fontId="0" fillId="5" borderId="6" xfId="0" applyNumberFormat="1" applyFont="1" applyFill="1" applyBorder="1" applyAlignment="1">
      <alignment horizontal="center"/>
    </xf>
    <xf numFmtId="186" fontId="6" fillId="6" borderId="18" xfId="0" applyNumberFormat="1" applyFont="1" applyFill="1" applyBorder="1"/>
    <xf numFmtId="0" fontId="6" fillId="5" borderId="0" xfId="0" applyNumberFormat="1" applyFont="1" applyFill="1" applyBorder="1"/>
    <xf numFmtId="190" fontId="6" fillId="5" borderId="0" xfId="0" applyNumberFormat="1" applyFont="1" applyFill="1" applyBorder="1"/>
    <xf numFmtId="186" fontId="6" fillId="5" borderId="6" xfId="0" applyNumberFormat="1" applyFont="1" applyFill="1" applyBorder="1"/>
    <xf numFmtId="1" fontId="6" fillId="5" borderId="9" xfId="0" applyFont="1" applyFill="1" applyBorder="1"/>
    <xf numFmtId="184" fontId="6" fillId="5" borderId="13" xfId="0" applyNumberFormat="1" applyFont="1" applyFill="1" applyBorder="1"/>
    <xf numFmtId="184" fontId="6" fillId="5" borderId="14" xfId="0" applyNumberFormat="1" applyFont="1" applyFill="1" applyBorder="1"/>
    <xf numFmtId="184" fontId="20" fillId="5" borderId="8" xfId="0" applyNumberFormat="1" applyFont="1" applyFill="1" applyBorder="1"/>
    <xf numFmtId="182" fontId="6" fillId="0" borderId="0" xfId="7" applyNumberFormat="1" applyFont="1" applyBorder="1" applyAlignment="1">
      <alignment vertical="center"/>
    </xf>
    <xf numFmtId="1" fontId="8" fillId="0" borderId="0" xfId="0" applyFont="1" applyAlignment="1">
      <alignment vertical="center" shrinkToFit="1"/>
    </xf>
    <xf numFmtId="1" fontId="8" fillId="0" borderId="15" xfId="0" applyFont="1" applyBorder="1" applyAlignment="1">
      <alignment horizontal="center" vertical="center" shrinkToFit="1"/>
    </xf>
    <xf numFmtId="1" fontId="8" fillId="0" borderId="15" xfId="0" applyFont="1" applyBorder="1" applyAlignment="1">
      <alignment vertical="center" shrinkToFit="1"/>
    </xf>
    <xf numFmtId="1" fontId="8" fillId="0" borderId="1" xfId="0" applyFont="1" applyBorder="1" applyAlignment="1">
      <alignment vertical="center"/>
    </xf>
    <xf numFmtId="1" fontId="8" fillId="0" borderId="1" xfId="0" applyFont="1" applyBorder="1" applyAlignment="1">
      <alignment horizontal="right" vertical="center"/>
    </xf>
    <xf numFmtId="186" fontId="8" fillId="0" borderId="1" xfId="0" applyNumberFormat="1" applyFont="1" applyBorder="1" applyAlignment="1">
      <alignment horizontal="right" vertical="center"/>
    </xf>
    <xf numFmtId="191" fontId="8" fillId="0" borderId="62" xfId="0" applyNumberFormat="1" applyFont="1" applyBorder="1" applyAlignment="1">
      <alignment horizontal="right" vertical="center"/>
    </xf>
    <xf numFmtId="186" fontId="8" fillId="0" borderId="5" xfId="0" applyNumberFormat="1" applyFont="1" applyBorder="1" applyAlignment="1">
      <alignment vertical="center"/>
    </xf>
    <xf numFmtId="191" fontId="8" fillId="0" borderId="5" xfId="0" applyNumberFormat="1" applyFont="1" applyBorder="1" applyAlignment="1">
      <alignment vertical="center"/>
    </xf>
    <xf numFmtId="186" fontId="8" fillId="0" borderId="5" xfId="0" applyNumberFormat="1" applyFont="1" applyBorder="1" applyAlignment="1">
      <alignment horizontal="right" vertical="center"/>
    </xf>
    <xf numFmtId="191" fontId="8" fillId="0" borderId="68" xfId="0" applyNumberFormat="1" applyFont="1" applyBorder="1" applyAlignment="1">
      <alignment horizontal="right" vertical="center"/>
    </xf>
    <xf numFmtId="191" fontId="8" fillId="0" borderId="68" xfId="0" applyNumberFormat="1" applyFont="1" applyBorder="1" applyAlignment="1">
      <alignment vertical="center"/>
    </xf>
    <xf numFmtId="1" fontId="8" fillId="0" borderId="9" xfId="0" applyFont="1" applyBorder="1" applyAlignment="1">
      <alignment vertical="center"/>
    </xf>
    <xf numFmtId="1" fontId="6" fillId="5" borderId="0" xfId="0" applyFont="1" applyFill="1"/>
    <xf numFmtId="1" fontId="6" fillId="5" borderId="0" xfId="0" applyFont="1" applyFill="1" applyAlignment="1">
      <alignment horizontal="center"/>
    </xf>
    <xf numFmtId="1" fontId="6" fillId="5" borderId="2" xfId="0" applyFont="1" applyFill="1" applyBorder="1"/>
    <xf numFmtId="1" fontId="6" fillId="5" borderId="3" xfId="0" applyFont="1" applyFill="1" applyBorder="1"/>
    <xf numFmtId="1" fontId="6" fillId="5" borderId="11" xfId="0" applyFont="1" applyFill="1" applyBorder="1"/>
    <xf numFmtId="1" fontId="6" fillId="5" borderId="3" xfId="0" applyFont="1" applyFill="1" applyBorder="1" applyAlignment="1">
      <alignment vertical="center"/>
    </xf>
    <xf numFmtId="1" fontId="6" fillId="5" borderId="3" xfId="0" applyFont="1" applyFill="1" applyBorder="1" applyAlignment="1">
      <alignment horizontal="center" vertical="center"/>
    </xf>
    <xf numFmtId="1" fontId="6" fillId="5" borderId="3" xfId="0" applyFont="1" applyFill="1" applyBorder="1" applyAlignment="1"/>
    <xf numFmtId="1" fontId="6" fillId="5" borderId="4" xfId="0" applyFont="1" applyFill="1" applyBorder="1" applyAlignment="1"/>
    <xf numFmtId="1" fontId="6" fillId="5" borderId="6" xfId="0" applyFont="1" applyFill="1" applyBorder="1"/>
    <xf numFmtId="1" fontId="6" fillId="5" borderId="7" xfId="0" applyFont="1" applyFill="1" applyBorder="1"/>
    <xf numFmtId="1" fontId="6" fillId="5" borderId="10" xfId="0" applyFont="1" applyFill="1" applyBorder="1"/>
    <xf numFmtId="1" fontId="6" fillId="5" borderId="12" xfId="0" applyFont="1" applyFill="1" applyBorder="1"/>
    <xf numFmtId="1" fontId="6" fillId="5" borderId="50" xfId="0" applyFont="1" applyFill="1" applyBorder="1"/>
    <xf numFmtId="1" fontId="6" fillId="5" borderId="51" xfId="0" applyFont="1" applyFill="1" applyBorder="1"/>
    <xf numFmtId="1" fontId="13" fillId="5" borderId="11" xfId="0" applyFont="1" applyFill="1" applyBorder="1"/>
    <xf numFmtId="1" fontId="6" fillId="5" borderId="4" xfId="0" applyFont="1" applyFill="1" applyBorder="1"/>
    <xf numFmtId="1" fontId="6" fillId="5" borderId="48" xfId="0" applyFont="1" applyFill="1" applyBorder="1" applyAlignment="1">
      <alignment horizontal="center" vertical="center"/>
    </xf>
    <xf numFmtId="1" fontId="6" fillId="5" borderId="12" xfId="0" applyFont="1" applyFill="1" applyBorder="1" applyAlignment="1">
      <alignment horizontal="center" vertical="center"/>
    </xf>
    <xf numFmtId="1" fontId="6" fillId="5" borderId="11" xfId="0" applyFont="1" applyFill="1" applyBorder="1" applyAlignment="1">
      <alignment horizontal="left" vertical="center"/>
    </xf>
    <xf numFmtId="1" fontId="6" fillId="5" borderId="11" xfId="0" applyFont="1" applyFill="1" applyBorder="1" applyAlignment="1"/>
    <xf numFmtId="1" fontId="6" fillId="5" borderId="12" xfId="0" applyFont="1" applyFill="1" applyBorder="1" applyAlignment="1"/>
    <xf numFmtId="1" fontId="6" fillId="5" borderId="51" xfId="0" applyFont="1" applyFill="1" applyBorder="1" applyAlignment="1">
      <alignment horizontal="center" vertical="center"/>
    </xf>
    <xf numFmtId="1" fontId="6" fillId="5" borderId="47" xfId="0" applyFont="1" applyFill="1" applyBorder="1" applyAlignment="1">
      <alignment horizontal="center" vertical="center"/>
    </xf>
    <xf numFmtId="1" fontId="6" fillId="5" borderId="11" xfId="0" applyFont="1" applyFill="1" applyBorder="1" applyAlignment="1">
      <alignment horizontal="center" vertical="center"/>
    </xf>
    <xf numFmtId="1" fontId="6" fillId="5" borderId="10" xfId="0" applyFont="1" applyFill="1" applyBorder="1" applyAlignment="1">
      <alignment horizontal="left" vertical="center"/>
    </xf>
    <xf numFmtId="1" fontId="6" fillId="5" borderId="0" xfId="0" applyFont="1" applyFill="1" applyAlignment="1">
      <alignment horizontal="right"/>
    </xf>
    <xf numFmtId="1" fontId="6" fillId="5" borderId="44" xfId="0" applyFont="1" applyFill="1" applyBorder="1"/>
    <xf numFmtId="1" fontId="6" fillId="5" borderId="46" xfId="0" applyFont="1" applyFill="1" applyBorder="1"/>
    <xf numFmtId="1" fontId="6" fillId="5" borderId="45" xfId="0" applyFont="1" applyFill="1" applyBorder="1" applyAlignment="1">
      <alignment horizontal="center" vertical="center"/>
    </xf>
    <xf numFmtId="1" fontId="6" fillId="5" borderId="45" xfId="0" applyFont="1" applyFill="1" applyBorder="1" applyAlignment="1">
      <alignment vertical="center"/>
    </xf>
    <xf numFmtId="1" fontId="6" fillId="5" borderId="4" xfId="0" applyFont="1" applyFill="1" applyBorder="1" applyAlignment="1">
      <alignment horizontal="center" vertical="center"/>
    </xf>
    <xf numFmtId="1" fontId="6" fillId="5" borderId="86" xfId="0" applyFont="1" applyFill="1" applyBorder="1" applyAlignment="1">
      <alignment vertical="center"/>
    </xf>
    <xf numFmtId="1" fontId="6" fillId="5" borderId="87" xfId="0" applyFont="1" applyFill="1" applyBorder="1" applyAlignment="1">
      <alignment horizontal="center" vertical="center"/>
    </xf>
    <xf numFmtId="1" fontId="6" fillId="5" borderId="2" xfId="0" applyFont="1" applyFill="1" applyBorder="1" applyAlignment="1">
      <alignment vertical="center"/>
    </xf>
    <xf numFmtId="191" fontId="6" fillId="0" borderId="0" xfId="0" applyNumberFormat="1" applyFont="1" applyFill="1" applyBorder="1" applyAlignment="1"/>
    <xf numFmtId="1" fontId="6" fillId="0" borderId="0" xfId="0" applyFont="1" applyFill="1" applyBorder="1" applyAlignment="1"/>
    <xf numFmtId="1" fontId="6" fillId="5" borderId="0" xfId="0" applyFont="1" applyFill="1" applyBorder="1"/>
    <xf numFmtId="1" fontId="6" fillId="5" borderId="72" xfId="0" applyFont="1" applyFill="1" applyBorder="1"/>
    <xf numFmtId="1" fontId="6" fillId="5" borderId="73" xfId="0" applyFont="1" applyFill="1" applyBorder="1"/>
    <xf numFmtId="1" fontId="6" fillId="5" borderId="0" xfId="0" applyFont="1" applyFill="1" applyBorder="1" applyAlignment="1">
      <alignment horizontal="center" vertical="center"/>
    </xf>
    <xf numFmtId="1" fontId="6" fillId="5" borderId="88" xfId="0" applyFont="1" applyFill="1" applyBorder="1" applyAlignment="1">
      <alignment horizontal="center" vertical="center"/>
    </xf>
    <xf numFmtId="1" fontId="6" fillId="5" borderId="7" xfId="0" applyFont="1" applyFill="1" applyBorder="1" applyAlignment="1">
      <alignment horizontal="center" vertical="center"/>
    </xf>
    <xf numFmtId="1" fontId="6" fillId="5" borderId="0" xfId="0" applyFont="1" applyFill="1" applyBorder="1" applyAlignment="1"/>
    <xf numFmtId="1" fontId="6" fillId="5" borderId="7" xfId="0" applyFont="1" applyFill="1" applyBorder="1" applyAlignment="1"/>
    <xf numFmtId="1" fontId="6" fillId="5" borderId="89" xfId="0" applyFont="1" applyFill="1" applyBorder="1" applyAlignment="1">
      <alignment horizontal="center" vertical="center"/>
    </xf>
    <xf numFmtId="1" fontId="6" fillId="5" borderId="90" xfId="0" applyFont="1" applyFill="1" applyBorder="1" applyAlignment="1">
      <alignment horizontal="center" vertical="center"/>
    </xf>
    <xf numFmtId="1" fontId="6" fillId="5" borderId="6" xfId="0" applyFont="1" applyFill="1" applyBorder="1" applyAlignment="1">
      <alignment horizontal="center" vertical="center"/>
    </xf>
    <xf numFmtId="192" fontId="6" fillId="5" borderId="0" xfId="0" applyNumberFormat="1" applyFont="1" applyFill="1" applyBorder="1" applyAlignment="1">
      <alignment horizontal="center"/>
    </xf>
    <xf numFmtId="1" fontId="6" fillId="5" borderId="7" xfId="0" applyFont="1" applyFill="1" applyBorder="1" applyAlignment="1">
      <alignment horizontal="center"/>
    </xf>
    <xf numFmtId="1" fontId="6" fillId="5" borderId="0" xfId="0" applyFont="1" applyFill="1" applyBorder="1" applyAlignment="1">
      <alignment horizontal="center"/>
    </xf>
    <xf numFmtId="192" fontId="6" fillId="5" borderId="72" xfId="0" applyNumberFormat="1" applyFont="1" applyFill="1" applyBorder="1" applyAlignment="1">
      <alignment horizontal="center"/>
    </xf>
    <xf numFmtId="192" fontId="6" fillId="5" borderId="73" xfId="0" applyNumberFormat="1" applyFont="1" applyFill="1" applyBorder="1" applyAlignment="1">
      <alignment horizontal="center"/>
    </xf>
    <xf numFmtId="1" fontId="6" fillId="5" borderId="0" xfId="0" applyFont="1" applyFill="1" applyBorder="1" applyAlignment="1">
      <alignment horizontal="right"/>
    </xf>
    <xf numFmtId="1" fontId="6" fillId="8" borderId="88" xfId="0" applyNumberFormat="1" applyFont="1" applyFill="1" applyBorder="1" applyAlignment="1">
      <alignment horizontal="center" vertical="center"/>
    </xf>
    <xf numFmtId="193" fontId="6" fillId="8" borderId="88" xfId="0" applyNumberFormat="1" applyFont="1" applyFill="1" applyBorder="1" applyAlignment="1">
      <alignment horizontal="center" vertical="center"/>
    </xf>
    <xf numFmtId="192" fontId="6" fillId="5" borderId="0" xfId="0" applyNumberFormat="1" applyFont="1" applyFill="1" applyAlignment="1">
      <alignment horizontal="center"/>
    </xf>
    <xf numFmtId="1" fontId="6" fillId="8" borderId="89" xfId="0" applyNumberFormat="1" applyFont="1" applyFill="1" applyBorder="1" applyAlignment="1">
      <alignment horizontal="center" vertical="center"/>
    </xf>
    <xf numFmtId="1" fontId="6" fillId="5" borderId="90" xfId="0" applyFont="1" applyFill="1" applyBorder="1" applyAlignment="1">
      <alignment horizontal="center"/>
    </xf>
    <xf numFmtId="1" fontId="6" fillId="5" borderId="6" xfId="0" applyFont="1" applyFill="1" applyBorder="1" applyAlignment="1">
      <alignment horizontal="center"/>
    </xf>
    <xf numFmtId="1" fontId="6" fillId="0" borderId="0" xfId="0" applyFont="1" applyFill="1" applyBorder="1"/>
    <xf numFmtId="1" fontId="6" fillId="5" borderId="7" xfId="0" applyFont="1" applyFill="1" applyBorder="1" applyAlignment="1">
      <alignment horizontal="right"/>
    </xf>
    <xf numFmtId="1" fontId="6" fillId="5" borderId="72" xfId="0" applyFont="1" applyFill="1" applyBorder="1" applyAlignment="1">
      <alignment horizontal="center"/>
    </xf>
    <xf numFmtId="1" fontId="6" fillId="5" borderId="73" xfId="0" applyFont="1" applyFill="1" applyBorder="1" applyAlignment="1">
      <alignment horizontal="center"/>
    </xf>
    <xf numFmtId="2" fontId="6" fillId="8" borderId="0" xfId="0" applyNumberFormat="1" applyFont="1" applyFill="1" applyBorder="1" applyAlignment="1">
      <alignment horizontal="center"/>
    </xf>
    <xf numFmtId="2" fontId="6" fillId="8" borderId="73" xfId="0" applyNumberFormat="1" applyFont="1" applyFill="1" applyBorder="1" applyAlignment="1">
      <alignment horizontal="center"/>
    </xf>
    <xf numFmtId="183" fontId="19" fillId="5" borderId="88" xfId="0" applyNumberFormat="1" applyFont="1" applyFill="1" applyBorder="1" applyAlignment="1">
      <alignment horizontal="center" vertical="center"/>
    </xf>
    <xf numFmtId="188" fontId="19" fillId="5" borderId="88" xfId="0" applyNumberFormat="1" applyFont="1" applyFill="1" applyBorder="1" applyAlignment="1">
      <alignment horizontal="center" vertical="center"/>
    </xf>
    <xf numFmtId="177" fontId="19" fillId="5" borderId="88" xfId="0" applyNumberFormat="1" applyFont="1" applyFill="1" applyBorder="1" applyAlignment="1">
      <alignment horizontal="center" vertical="center"/>
    </xf>
    <xf numFmtId="1" fontId="19" fillId="5" borderId="7" xfId="0" applyFont="1" applyFill="1" applyBorder="1"/>
    <xf numFmtId="1" fontId="19" fillId="5" borderId="0" xfId="0" applyFont="1" applyFill="1" applyBorder="1" applyAlignment="1">
      <alignment horizontal="right"/>
    </xf>
    <xf numFmtId="1" fontId="19" fillId="5" borderId="0" xfId="0" applyFont="1" applyFill="1"/>
    <xf numFmtId="177" fontId="19" fillId="5" borderId="89" xfId="0" applyNumberFormat="1" applyFont="1" applyFill="1" applyBorder="1" applyAlignment="1">
      <alignment horizontal="center" vertical="center"/>
    </xf>
    <xf numFmtId="1" fontId="19" fillId="5" borderId="90" xfId="0" applyFont="1" applyFill="1" applyBorder="1"/>
    <xf numFmtId="1" fontId="19" fillId="5" borderId="0" xfId="0" applyFont="1" applyFill="1" applyBorder="1"/>
    <xf numFmtId="1" fontId="19" fillId="5" borderId="6" xfId="0" applyFont="1" applyFill="1" applyBorder="1" applyAlignment="1">
      <alignment horizontal="right"/>
    </xf>
    <xf numFmtId="0" fontId="6" fillId="5" borderId="88" xfId="0" applyNumberFormat="1" applyFont="1" applyFill="1" applyBorder="1" applyAlignment="1">
      <alignment vertical="center"/>
    </xf>
    <xf numFmtId="186" fontId="6" fillId="5" borderId="88" xfId="0" applyNumberFormat="1" applyFont="1" applyFill="1" applyBorder="1" applyAlignment="1">
      <alignment vertical="center"/>
    </xf>
    <xf numFmtId="1" fontId="6" fillId="5" borderId="88" xfId="0" applyFont="1" applyFill="1" applyBorder="1" applyAlignment="1">
      <alignment vertical="center"/>
    </xf>
    <xf numFmtId="1" fontId="6" fillId="5" borderId="89" xfId="0" applyFont="1" applyFill="1" applyBorder="1" applyAlignment="1">
      <alignment vertical="center"/>
    </xf>
    <xf numFmtId="1" fontId="6" fillId="5" borderId="90" xfId="0" applyFont="1" applyFill="1" applyBorder="1"/>
    <xf numFmtId="0" fontId="6" fillId="5" borderId="88" xfId="0" applyNumberFormat="1" applyFont="1" applyFill="1" applyBorder="1" applyAlignment="1">
      <alignment horizontal="center" vertical="center"/>
    </xf>
    <xf numFmtId="1" fontId="6" fillId="5" borderId="32" xfId="0" applyFont="1" applyFill="1" applyBorder="1" applyAlignment="1">
      <alignment horizontal="center"/>
    </xf>
    <xf numFmtId="0" fontId="6" fillId="5" borderId="89" xfId="0" applyNumberFormat="1" applyFont="1" applyFill="1" applyBorder="1" applyAlignment="1">
      <alignment horizontal="center" vertical="center"/>
    </xf>
    <xf numFmtId="192" fontId="6" fillId="9" borderId="18" xfId="0" applyNumberFormat="1" applyFont="1" applyFill="1" applyBorder="1"/>
    <xf numFmtId="177" fontId="6" fillId="5" borderId="72" xfId="0" applyNumberFormat="1" applyFont="1" applyFill="1" applyBorder="1"/>
    <xf numFmtId="177" fontId="6" fillId="5" borderId="0" xfId="0" applyNumberFormat="1" applyFont="1" applyFill="1" applyBorder="1" applyAlignment="1">
      <alignment horizontal="center" vertical="center"/>
    </xf>
    <xf numFmtId="1" fontId="6" fillId="5" borderId="0" xfId="0" applyFont="1" applyFill="1" applyAlignment="1">
      <alignment horizontal="center" vertical="center"/>
    </xf>
    <xf numFmtId="183" fontId="6" fillId="5" borderId="88" xfId="0" applyNumberFormat="1" applyFont="1" applyFill="1" applyBorder="1" applyAlignment="1">
      <alignment horizontal="center" vertical="center"/>
    </xf>
    <xf numFmtId="177" fontId="6" fillId="5" borderId="88" xfId="0" applyNumberFormat="1" applyFont="1" applyFill="1" applyBorder="1" applyAlignment="1">
      <alignment horizontal="center" vertical="center"/>
    </xf>
    <xf numFmtId="194" fontId="6" fillId="5" borderId="88" xfId="0" applyNumberFormat="1" applyFont="1" applyFill="1" applyBorder="1" applyAlignment="1">
      <alignment horizontal="center" vertical="center"/>
    </xf>
    <xf numFmtId="1" fontId="6" fillId="5" borderId="91" xfId="0" applyFont="1" applyFill="1" applyBorder="1"/>
    <xf numFmtId="1" fontId="6" fillId="5" borderId="37" xfId="0" applyFont="1" applyFill="1" applyBorder="1"/>
    <xf numFmtId="177" fontId="6" fillId="5" borderId="89" xfId="0" applyNumberFormat="1" applyFont="1" applyFill="1" applyBorder="1" applyAlignment="1">
      <alignment horizontal="center" vertical="center"/>
    </xf>
    <xf numFmtId="177" fontId="6" fillId="5" borderId="6" xfId="0" applyNumberFormat="1" applyFont="1" applyFill="1" applyBorder="1" applyAlignment="1">
      <alignment horizontal="center" vertical="center"/>
    </xf>
    <xf numFmtId="1" fontId="6" fillId="5" borderId="0" xfId="0" applyFont="1" applyFill="1" applyBorder="1" applyAlignment="1">
      <alignment vertical="center"/>
    </xf>
    <xf numFmtId="1" fontId="6" fillId="5" borderId="7" xfId="0" applyFont="1" applyFill="1" applyBorder="1" applyAlignment="1">
      <alignment vertical="center"/>
    </xf>
    <xf numFmtId="1" fontId="6" fillId="5" borderId="92" xfId="0" applyFont="1" applyFill="1" applyBorder="1"/>
    <xf numFmtId="1" fontId="6" fillId="5" borderId="90" xfId="0" applyFont="1" applyFill="1" applyBorder="1" applyAlignment="1">
      <alignment vertical="center"/>
    </xf>
    <xf numFmtId="1" fontId="6" fillId="5" borderId="6" xfId="0" applyFont="1" applyFill="1" applyBorder="1" applyAlignment="1">
      <alignment vertical="center"/>
    </xf>
    <xf numFmtId="1" fontId="6" fillId="5" borderId="0" xfId="0" applyFont="1" applyFill="1" applyBorder="1" applyAlignment="1">
      <alignment horizontal="left" vertical="center"/>
    </xf>
    <xf numFmtId="1" fontId="6" fillId="5" borderId="6" xfId="0" applyFont="1" applyFill="1" applyBorder="1" applyAlignment="1">
      <alignment horizontal="left" vertical="center"/>
    </xf>
    <xf numFmtId="1" fontId="6" fillId="5" borderId="88" xfId="0" applyFont="1" applyFill="1" applyBorder="1"/>
    <xf numFmtId="188" fontId="6" fillId="0" borderId="88" xfId="0" applyNumberFormat="1" applyFont="1" applyFill="1" applyBorder="1" applyAlignment="1">
      <alignment vertical="center"/>
    </xf>
    <xf numFmtId="188" fontId="6" fillId="0" borderId="88" xfId="0" applyNumberFormat="1" applyFont="1" applyFill="1" applyBorder="1" applyAlignment="1">
      <alignment horizontal="center" vertical="center"/>
    </xf>
    <xf numFmtId="188" fontId="6" fillId="0" borderId="89" xfId="0" applyNumberFormat="1" applyFont="1" applyFill="1" applyBorder="1" applyAlignment="1">
      <alignment vertical="center"/>
    </xf>
    <xf numFmtId="1" fontId="6" fillId="6" borderId="0" xfId="0" applyFont="1" applyFill="1" applyProtection="1">
      <protection locked="0"/>
    </xf>
    <xf numFmtId="1" fontId="6" fillId="5" borderId="93" xfId="0" applyFont="1" applyFill="1" applyBorder="1" applyAlignment="1">
      <alignment horizontal="center" vertical="center"/>
    </xf>
    <xf numFmtId="1" fontId="6" fillId="5" borderId="93" xfId="0" applyFont="1" applyFill="1" applyBorder="1" applyAlignment="1">
      <alignment vertical="center"/>
    </xf>
    <xf numFmtId="1" fontId="6" fillId="5" borderId="94" xfId="0" applyFont="1" applyFill="1" applyBorder="1" applyAlignment="1">
      <alignment vertical="center"/>
    </xf>
    <xf numFmtId="191" fontId="6" fillId="4" borderId="18" xfId="0" applyNumberFormat="1" applyFont="1" applyFill="1" applyBorder="1" applyAlignment="1">
      <alignment vertical="center"/>
    </xf>
    <xf numFmtId="191" fontId="6" fillId="4" borderId="95" xfId="0" applyNumberFormat="1" applyFont="1" applyFill="1" applyBorder="1" applyAlignment="1">
      <alignment vertical="center"/>
    </xf>
    <xf numFmtId="1" fontId="6" fillId="5" borderId="13" xfId="0" applyFont="1" applyFill="1" applyBorder="1"/>
    <xf numFmtId="1" fontId="6" fillId="5" borderId="14" xfId="0" applyFont="1" applyFill="1" applyBorder="1"/>
    <xf numFmtId="1" fontId="6" fillId="5" borderId="8" xfId="0" applyFont="1" applyFill="1" applyBorder="1"/>
    <xf numFmtId="1" fontId="6" fillId="5" borderId="81" xfId="0" applyFont="1" applyFill="1" applyBorder="1"/>
    <xf numFmtId="1" fontId="6" fillId="5" borderId="82" xfId="0" applyFont="1" applyFill="1" applyBorder="1"/>
    <xf numFmtId="1" fontId="6" fillId="5" borderId="96" xfId="0" applyFont="1" applyFill="1" applyBorder="1"/>
    <xf numFmtId="1" fontId="6" fillId="5" borderId="97" xfId="0" applyFont="1" applyFill="1" applyBorder="1"/>
    <xf numFmtId="1" fontId="6" fillId="5" borderId="8" xfId="0" applyFont="1" applyFill="1" applyBorder="1" applyAlignment="1"/>
    <xf numFmtId="1" fontId="6" fillId="5" borderId="14" xfId="0" applyFont="1" applyFill="1" applyBorder="1" applyAlignment="1"/>
    <xf numFmtId="1" fontId="6" fillId="5" borderId="98" xfId="0" applyFont="1" applyFill="1" applyBorder="1"/>
    <xf numFmtId="1" fontId="6" fillId="5" borderId="99" xfId="0" applyFont="1" applyFill="1" applyBorder="1"/>
    <xf numFmtId="1" fontId="15" fillId="5" borderId="3" xfId="0" applyFont="1" applyFill="1" applyBorder="1"/>
    <xf numFmtId="1" fontId="6" fillId="0" borderId="6" xfId="0" applyFont="1" applyFill="1" applyBorder="1" applyAlignment="1"/>
    <xf numFmtId="191" fontId="6" fillId="0" borderId="7" xfId="0" applyNumberFormat="1" applyFont="1" applyFill="1" applyBorder="1" applyAlignment="1"/>
    <xf numFmtId="1" fontId="6" fillId="0" borderId="6" xfId="0" applyFont="1" applyFill="1" applyBorder="1"/>
    <xf numFmtId="192" fontId="6" fillId="8" borderId="0" xfId="0" applyNumberFormat="1" applyFont="1" applyFill="1" applyBorder="1" applyAlignment="1">
      <alignment horizontal="center" vertical="center"/>
    </xf>
    <xf numFmtId="188" fontId="6" fillId="5" borderId="88" xfId="0" applyNumberFormat="1" applyFont="1" applyFill="1" applyBorder="1" applyAlignment="1">
      <alignment horizontal="center" vertical="center"/>
    </xf>
    <xf numFmtId="1" fontId="8" fillId="0" borderId="0" xfId="0" applyFont="1" applyFill="1" applyProtection="1"/>
    <xf numFmtId="1" fontId="8" fillId="3" borderId="3" xfId="0" applyFont="1" applyFill="1" applyBorder="1" applyAlignment="1" applyProtection="1">
      <alignment horizontal="left"/>
      <protection locked="0"/>
    </xf>
    <xf numFmtId="1" fontId="8" fillId="3" borderId="4" xfId="0" applyFont="1" applyFill="1" applyBorder="1" applyAlignment="1" applyProtection="1">
      <alignment horizontal="left"/>
      <protection locked="0"/>
    </xf>
    <xf numFmtId="38" fontId="8" fillId="3" borderId="3" xfId="7" applyFont="1" applyFill="1" applyBorder="1" applyAlignment="1" applyProtection="1">
      <alignment horizontal="left"/>
      <protection locked="0"/>
    </xf>
    <xf numFmtId="1" fontId="8" fillId="3" borderId="3" xfId="0" quotePrefix="1" applyFont="1" applyFill="1" applyBorder="1" applyAlignment="1" applyProtection="1">
      <alignment horizontal="left"/>
      <protection locked="0"/>
    </xf>
    <xf numFmtId="1" fontId="8" fillId="3" borderId="10" xfId="0" applyFont="1" applyFill="1" applyBorder="1" applyAlignment="1" applyProtection="1">
      <alignment horizontal="left"/>
      <protection locked="0"/>
    </xf>
    <xf numFmtId="1" fontId="8" fillId="3" borderId="12" xfId="0" applyFont="1" applyFill="1" applyBorder="1" applyAlignment="1" applyProtection="1">
      <alignment horizontal="left"/>
      <protection locked="0"/>
    </xf>
    <xf numFmtId="1" fontId="8" fillId="3" borderId="2" xfId="0" applyFont="1" applyFill="1" applyBorder="1" applyAlignment="1" applyProtection="1">
      <alignment horizontal="left"/>
      <protection locked="0"/>
    </xf>
    <xf numFmtId="1" fontId="8" fillId="0" borderId="10" xfId="0" quotePrefix="1" applyFont="1" applyFill="1" applyBorder="1" applyAlignment="1" applyProtection="1">
      <alignment horizontal="centerContinuous"/>
    </xf>
    <xf numFmtId="1" fontId="8" fillId="0" borderId="12" xfId="0" quotePrefix="1" applyFont="1" applyFill="1" applyBorder="1" applyAlignment="1" applyProtection="1">
      <alignment horizontal="centerContinuous"/>
    </xf>
    <xf numFmtId="1" fontId="8" fillId="0" borderId="3" xfId="0" applyFont="1" applyFill="1" applyBorder="1" applyProtection="1"/>
    <xf numFmtId="1" fontId="8" fillId="0" borderId="4" xfId="0" applyFont="1" applyFill="1" applyBorder="1" applyAlignment="1" applyProtection="1">
      <alignment horizontal="center"/>
    </xf>
    <xf numFmtId="1" fontId="8" fillId="0" borderId="0" xfId="0" quotePrefix="1" applyFont="1" applyFill="1" applyBorder="1" applyAlignment="1" applyProtection="1">
      <alignment horizontal="left"/>
    </xf>
    <xf numFmtId="1" fontId="8" fillId="3" borderId="3" xfId="0" applyFont="1" applyFill="1" applyBorder="1" applyProtection="1">
      <protection locked="0"/>
    </xf>
    <xf numFmtId="1" fontId="8" fillId="3" borderId="4" xfId="0" applyFont="1" applyFill="1" applyBorder="1" applyProtection="1">
      <protection locked="0"/>
    </xf>
    <xf numFmtId="1" fontId="8" fillId="3" borderId="4" xfId="0" quotePrefix="1" applyFont="1" applyFill="1" applyBorder="1" applyAlignment="1" applyProtection="1">
      <alignment horizontal="left"/>
      <protection locked="0"/>
    </xf>
    <xf numFmtId="1" fontId="8" fillId="3" borderId="2" xfId="0" applyFont="1" applyFill="1" applyBorder="1" applyProtection="1">
      <protection locked="0"/>
    </xf>
    <xf numFmtId="1" fontId="8" fillId="0" borderId="0" xfId="0" applyFont="1" applyFill="1" applyBorder="1" applyProtection="1"/>
    <xf numFmtId="1" fontId="8" fillId="0" borderId="7" xfId="0" applyFont="1" applyFill="1" applyBorder="1" applyProtection="1"/>
    <xf numFmtId="1" fontId="8" fillId="0" borderId="4" xfId="0" applyFont="1" applyFill="1" applyBorder="1" applyProtection="1"/>
    <xf numFmtId="40" fontId="8" fillId="3" borderId="10" xfId="7" applyNumberFormat="1" applyFont="1" applyFill="1" applyBorder="1" applyProtection="1">
      <protection locked="0"/>
    </xf>
    <xf numFmtId="40" fontId="8" fillId="3" borderId="12" xfId="7" applyNumberFormat="1" applyFont="1" applyFill="1" applyBorder="1" applyProtection="1">
      <protection locked="0"/>
    </xf>
    <xf numFmtId="40" fontId="8" fillId="3" borderId="11" xfId="7" applyNumberFormat="1" applyFont="1" applyFill="1" applyBorder="1" applyProtection="1">
      <protection locked="0"/>
    </xf>
    <xf numFmtId="40" fontId="8" fillId="0" borderId="11" xfId="7" applyNumberFormat="1" applyFont="1" applyFill="1" applyBorder="1" applyProtection="1"/>
    <xf numFmtId="40" fontId="8" fillId="0" borderId="12" xfId="7" applyNumberFormat="1" applyFont="1" applyFill="1" applyBorder="1" applyProtection="1"/>
    <xf numFmtId="40" fontId="8" fillId="0" borderId="10" xfId="7" applyNumberFormat="1" applyFont="1" applyFill="1" applyBorder="1" applyProtection="1"/>
    <xf numFmtId="1" fontId="8" fillId="3" borderId="3" xfId="0" applyFont="1" applyFill="1" applyBorder="1" applyAlignment="1" applyProtection="1">
      <alignment horizontal="center"/>
      <protection locked="0"/>
    </xf>
    <xf numFmtId="1" fontId="8" fillId="3" borderId="4" xfId="0" applyFont="1" applyFill="1" applyBorder="1" applyAlignment="1" applyProtection="1">
      <alignment horizontal="center"/>
      <protection locked="0"/>
    </xf>
    <xf numFmtId="38" fontId="8" fillId="3" borderId="3" xfId="7" applyFont="1" applyFill="1" applyBorder="1" applyProtection="1">
      <protection locked="0"/>
    </xf>
    <xf numFmtId="38" fontId="8" fillId="3" borderId="4" xfId="7" applyFont="1" applyFill="1" applyBorder="1" applyProtection="1">
      <protection locked="0"/>
    </xf>
    <xf numFmtId="38" fontId="8" fillId="3" borderId="2" xfId="7" applyFont="1" applyFill="1" applyBorder="1" applyProtection="1">
      <protection locked="0"/>
    </xf>
    <xf numFmtId="38" fontId="8" fillId="0" borderId="3" xfId="7" applyFont="1" applyFill="1" applyBorder="1" applyProtection="1"/>
    <xf numFmtId="38" fontId="8" fillId="0" borderId="4" xfId="7" applyFont="1" applyFill="1" applyBorder="1" applyProtection="1"/>
    <xf numFmtId="1" fontId="8" fillId="0" borderId="6" xfId="0" applyFont="1" applyFill="1" applyBorder="1" applyProtection="1"/>
    <xf numFmtId="38" fontId="8" fillId="0" borderId="95" xfId="7" applyFont="1" applyFill="1" applyBorder="1" applyProtection="1"/>
    <xf numFmtId="38" fontId="8" fillId="0" borderId="100" xfId="7" applyFont="1" applyFill="1" applyBorder="1" applyProtection="1"/>
    <xf numFmtId="1" fontId="8" fillId="3" borderId="13" xfId="0" applyFont="1" applyFill="1" applyBorder="1" applyProtection="1">
      <protection locked="0"/>
    </xf>
    <xf numFmtId="1" fontId="8" fillId="3" borderId="14" xfId="0" applyFont="1" applyFill="1" applyBorder="1" applyProtection="1">
      <protection locked="0"/>
    </xf>
    <xf numFmtId="1" fontId="8" fillId="3" borderId="10" xfId="0" applyFont="1" applyFill="1" applyBorder="1" applyAlignment="1" applyProtection="1">
      <protection locked="0"/>
    </xf>
    <xf numFmtId="1" fontId="8" fillId="3" borderId="12" xfId="0" applyFont="1" applyFill="1" applyBorder="1" applyAlignment="1" applyProtection="1">
      <protection locked="0"/>
    </xf>
    <xf numFmtId="1" fontId="8" fillId="3" borderId="11" xfId="0" applyFont="1" applyFill="1" applyBorder="1" applyAlignment="1" applyProtection="1">
      <protection locked="0"/>
    </xf>
    <xf numFmtId="1" fontId="8" fillId="0" borderId="11" xfId="0" applyFont="1" applyFill="1" applyBorder="1" applyAlignment="1" applyProtection="1"/>
    <xf numFmtId="1" fontId="8" fillId="0" borderId="12" xfId="0" applyFont="1" applyFill="1" applyBorder="1" applyAlignment="1" applyProtection="1"/>
    <xf numFmtId="1" fontId="8" fillId="0" borderId="8" xfId="0" applyFont="1" applyFill="1" applyBorder="1" applyAlignment="1" applyProtection="1"/>
    <xf numFmtId="1" fontId="8" fillId="0" borderId="14" xfId="0" applyFont="1" applyFill="1" applyBorder="1" applyAlignment="1" applyProtection="1"/>
    <xf numFmtId="38" fontId="6" fillId="5" borderId="0" xfId="7" applyFont="1" applyFill="1" applyAlignment="1">
      <alignment vertical="center"/>
    </xf>
    <xf numFmtId="38" fontId="6" fillId="3" borderId="24" xfId="7" applyFont="1" applyFill="1" applyBorder="1" applyAlignment="1">
      <alignment horizontal="center" vertical="center" shrinkToFit="1"/>
    </xf>
    <xf numFmtId="38" fontId="6" fillId="3" borderId="27" xfId="7" applyFont="1" applyFill="1" applyBorder="1" applyAlignment="1">
      <alignment horizontal="center" vertical="center" shrinkToFit="1"/>
    </xf>
    <xf numFmtId="38" fontId="6" fillId="5" borderId="0" xfId="7" applyFont="1" applyFill="1" applyAlignment="1">
      <alignment horizontal="center" vertical="center" shrinkToFit="1"/>
    </xf>
    <xf numFmtId="38" fontId="0" fillId="5" borderId="0" xfId="7" applyFont="1" applyFill="1" applyBorder="1" applyAlignment="1">
      <alignment horizontal="center" vertical="center" shrinkToFit="1"/>
    </xf>
    <xf numFmtId="38" fontId="6" fillId="5" borderId="0" xfId="7" applyFont="1" applyFill="1" applyBorder="1" applyAlignment="1">
      <alignment vertical="center" shrinkToFit="1"/>
    </xf>
    <xf numFmtId="38" fontId="6" fillId="0" borderId="0" xfId="7" applyFont="1" applyAlignment="1">
      <alignment horizontal="center" vertical="center" shrinkToFit="1"/>
    </xf>
    <xf numFmtId="38" fontId="6" fillId="0" borderId="11" xfId="7" applyFont="1" applyBorder="1" applyAlignment="1">
      <alignment horizontal="left" vertical="top" shrinkToFit="1"/>
    </xf>
    <xf numFmtId="38" fontId="6" fillId="5" borderId="15" xfId="7" applyFont="1" applyFill="1" applyBorder="1" applyAlignment="1">
      <alignment horizontal="left" vertical="top" shrinkToFit="1"/>
    </xf>
    <xf numFmtId="38" fontId="6" fillId="5" borderId="103" xfId="7" applyFont="1" applyFill="1" applyBorder="1" applyAlignment="1">
      <alignment horizontal="left" vertical="top" shrinkToFit="1"/>
    </xf>
    <xf numFmtId="38" fontId="0" fillId="5" borderId="1" xfId="7" applyFont="1" applyFill="1" applyBorder="1" applyAlignment="1">
      <alignment horizontal="center" vertical="center" shrinkToFit="1"/>
    </xf>
    <xf numFmtId="176" fontId="6" fillId="4" borderId="15" xfId="7" applyNumberFormat="1" applyFont="1" applyFill="1" applyBorder="1" applyAlignment="1" applyProtection="1">
      <alignment horizontal="right" vertical="center" shrinkToFit="1"/>
      <protection locked="0"/>
    </xf>
    <xf numFmtId="176" fontId="6" fillId="4" borderId="15" xfId="7" applyNumberFormat="1" applyFont="1" applyFill="1" applyBorder="1" applyAlignment="1" applyProtection="1">
      <alignment vertical="center" shrinkToFit="1"/>
      <protection locked="0"/>
    </xf>
    <xf numFmtId="38" fontId="6" fillId="4" borderId="10" xfId="7" applyFont="1" applyFill="1" applyBorder="1" applyAlignment="1" applyProtection="1">
      <alignment vertical="center" shrinkToFit="1"/>
      <protection locked="0"/>
    </xf>
    <xf numFmtId="38" fontId="6" fillId="3" borderId="15" xfId="7" applyNumberFormat="1" applyFont="1" applyFill="1" applyBorder="1" applyAlignment="1" applyProtection="1">
      <alignment vertical="center" shrinkToFit="1"/>
      <protection locked="0"/>
    </xf>
    <xf numFmtId="38" fontId="6" fillId="3" borderId="103" xfId="7" applyNumberFormat="1" applyFont="1" applyFill="1" applyBorder="1" applyAlignment="1" applyProtection="1">
      <alignment vertical="center" shrinkToFit="1"/>
      <protection locked="0"/>
    </xf>
    <xf numFmtId="40" fontId="6" fillId="10" borderId="104" xfId="7" applyNumberFormat="1" applyFont="1" applyFill="1" applyBorder="1" applyAlignment="1" applyProtection="1">
      <alignment vertical="center" shrinkToFit="1"/>
      <protection locked="0"/>
    </xf>
    <xf numFmtId="40" fontId="6" fillId="10" borderId="105" xfId="7" applyNumberFormat="1" applyFont="1" applyFill="1" applyBorder="1" applyAlignment="1" applyProtection="1">
      <alignment vertical="center" shrinkToFit="1"/>
      <protection locked="0"/>
    </xf>
    <xf numFmtId="40" fontId="6" fillId="5" borderId="12" xfId="7" applyNumberFormat="1" applyFont="1" applyFill="1" applyBorder="1" applyAlignment="1" applyProtection="1">
      <alignment vertical="center" shrinkToFit="1"/>
    </xf>
    <xf numFmtId="38" fontId="7" fillId="0" borderId="47" xfId="7" applyFont="1" applyBorder="1" applyAlignment="1">
      <alignment horizontal="center" vertical="top" shrinkToFit="1"/>
    </xf>
    <xf numFmtId="38" fontId="7" fillId="0" borderId="48" xfId="7" applyFont="1" applyBorder="1" applyAlignment="1">
      <alignment horizontal="center" vertical="top" shrinkToFit="1"/>
    </xf>
    <xf numFmtId="38" fontId="7" fillId="0" borderId="49" xfId="7" applyFont="1" applyBorder="1" applyAlignment="1">
      <alignment horizontal="center" vertical="top" shrinkToFit="1"/>
    </xf>
    <xf numFmtId="38" fontId="13" fillId="5" borderId="28" xfId="7" applyFont="1" applyFill="1" applyBorder="1" applyAlignment="1" applyProtection="1">
      <alignment horizontal="left" vertical="center" shrinkToFit="1"/>
      <protection locked="0"/>
    </xf>
    <xf numFmtId="38" fontId="0" fillId="5" borderId="0" xfId="7" applyFont="1" applyFill="1" applyBorder="1" applyAlignment="1">
      <alignment vertical="center" shrinkToFit="1"/>
    </xf>
    <xf numFmtId="38" fontId="11" fillId="5" borderId="0" xfId="7" applyFont="1" applyFill="1" applyBorder="1" applyAlignment="1">
      <alignment vertical="center" shrinkToFit="1"/>
    </xf>
    <xf numFmtId="38" fontId="6" fillId="0" borderId="1" xfId="7" applyFont="1" applyBorder="1" applyAlignment="1">
      <alignment vertical="center" shrinkToFit="1"/>
    </xf>
    <xf numFmtId="38" fontId="13" fillId="5" borderId="20" xfId="7" applyFont="1" applyFill="1" applyBorder="1" applyAlignment="1" applyProtection="1">
      <alignment horizontal="left" vertical="center" shrinkToFit="1"/>
      <protection locked="0"/>
    </xf>
    <xf numFmtId="38" fontId="6" fillId="4" borderId="104" xfId="7" applyFont="1" applyFill="1" applyBorder="1" applyAlignment="1">
      <alignment vertical="center"/>
    </xf>
    <xf numFmtId="38" fontId="6" fillId="4" borderId="106" xfId="7" applyFont="1" applyFill="1" applyBorder="1" applyAlignment="1">
      <alignment vertical="center"/>
    </xf>
    <xf numFmtId="38" fontId="6" fillId="4" borderId="105" xfId="7" applyFont="1" applyFill="1" applyBorder="1" applyAlignment="1">
      <alignment vertical="center"/>
    </xf>
    <xf numFmtId="191" fontId="6" fillId="0" borderId="0" xfId="7" applyNumberFormat="1" applyFont="1" applyBorder="1" applyAlignment="1">
      <alignment vertical="center"/>
    </xf>
    <xf numFmtId="38" fontId="13" fillId="5" borderId="20" xfId="7" applyFont="1" applyFill="1" applyBorder="1" applyAlignment="1" applyProtection="1">
      <alignment vertical="center" shrinkToFit="1"/>
      <protection locked="0"/>
    </xf>
    <xf numFmtId="38" fontId="6" fillId="5" borderId="15" xfId="7" applyFont="1" applyFill="1" applyBorder="1" applyAlignment="1">
      <alignment vertical="center"/>
    </xf>
    <xf numFmtId="38" fontId="6" fillId="5" borderId="10" xfId="7" applyFont="1" applyFill="1" applyBorder="1" applyAlignment="1">
      <alignment vertical="center"/>
    </xf>
    <xf numFmtId="38" fontId="6" fillId="0" borderId="18" xfId="7" applyFont="1" applyBorder="1" applyAlignment="1">
      <alignment vertical="center" shrinkToFit="1"/>
    </xf>
    <xf numFmtId="38" fontId="6" fillId="6" borderId="29" xfId="7" applyFont="1" applyFill="1" applyBorder="1" applyAlignment="1">
      <alignment vertical="center" shrinkToFit="1"/>
    </xf>
    <xf numFmtId="38" fontId="6" fillId="6" borderId="31" xfId="7" applyFont="1" applyFill="1" applyBorder="1" applyAlignment="1">
      <alignment vertical="center" shrinkToFit="1"/>
    </xf>
    <xf numFmtId="38" fontId="6" fillId="6" borderId="58" xfId="7" applyFont="1" applyFill="1" applyBorder="1" applyAlignment="1">
      <alignment vertical="center" shrinkToFit="1"/>
    </xf>
    <xf numFmtId="38" fontId="6" fillId="0" borderId="7" xfId="7" applyFont="1" applyBorder="1" applyAlignment="1">
      <alignment vertical="center" shrinkToFit="1"/>
    </xf>
    <xf numFmtId="38" fontId="6" fillId="0" borderId="13" xfId="7" applyFont="1" applyFill="1" applyBorder="1" applyAlignment="1">
      <alignment vertical="center"/>
    </xf>
    <xf numFmtId="38" fontId="6" fillId="6" borderId="108" xfId="7" applyFont="1" applyFill="1" applyBorder="1" applyAlignment="1">
      <alignment vertical="center"/>
    </xf>
    <xf numFmtId="38" fontId="6" fillId="6" borderId="23" xfId="7" applyFont="1" applyFill="1" applyBorder="1" applyAlignment="1">
      <alignment vertical="center"/>
    </xf>
    <xf numFmtId="38" fontId="6" fillId="6" borderId="109" xfId="7" applyFont="1" applyFill="1" applyBorder="1" applyAlignment="1">
      <alignment vertical="center"/>
    </xf>
    <xf numFmtId="38" fontId="13" fillId="5" borderId="34" xfId="7" applyFont="1" applyFill="1" applyBorder="1" applyAlignment="1" applyProtection="1">
      <alignment vertical="center" shrinkToFit="1"/>
      <protection locked="0"/>
    </xf>
    <xf numFmtId="38" fontId="6" fillId="0" borderId="10" xfId="7" applyFont="1" applyFill="1" applyBorder="1" applyAlignment="1">
      <alignment vertical="center"/>
    </xf>
    <xf numFmtId="38" fontId="6" fillId="6" borderId="104" xfId="7" applyFont="1" applyFill="1" applyBorder="1" applyAlignment="1">
      <alignment vertical="center"/>
    </xf>
    <xf numFmtId="38" fontId="6" fillId="6" borderId="106" xfId="7" applyFont="1" applyFill="1" applyBorder="1" applyAlignment="1">
      <alignment vertical="center"/>
    </xf>
    <xf numFmtId="38" fontId="6" fillId="6" borderId="105" xfId="7" applyFont="1" applyFill="1" applyBorder="1" applyAlignment="1">
      <alignment vertical="center"/>
    </xf>
    <xf numFmtId="184" fontId="6" fillId="5" borderId="3" xfId="0" applyNumberFormat="1" applyFont="1" applyFill="1" applyBorder="1" applyAlignment="1"/>
    <xf numFmtId="184" fontId="6" fillId="5" borderId="4" xfId="0" applyNumberFormat="1" applyFont="1" applyFill="1" applyBorder="1" applyAlignment="1"/>
    <xf numFmtId="184" fontId="6" fillId="5" borderId="8" xfId="0" applyNumberFormat="1" applyFont="1" applyFill="1" applyBorder="1" applyAlignment="1">
      <alignment shrinkToFit="1"/>
    </xf>
    <xf numFmtId="184" fontId="6" fillId="5" borderId="8" xfId="0" applyNumberFormat="1" applyFont="1" applyFill="1" applyBorder="1" applyAlignment="1">
      <alignment horizontal="right"/>
    </xf>
    <xf numFmtId="184" fontId="6" fillId="5" borderId="3" xfId="0" applyNumberFormat="1" applyFont="1" applyFill="1" applyBorder="1" applyAlignment="1">
      <alignment horizontal="right" shrinkToFit="1"/>
    </xf>
    <xf numFmtId="184" fontId="6" fillId="5" borderId="3" xfId="0" applyNumberFormat="1" applyFont="1" applyFill="1" applyBorder="1"/>
    <xf numFmtId="186" fontId="6" fillId="5" borderId="0" xfId="0" applyNumberFormat="1" applyFont="1" applyFill="1" applyBorder="1" applyAlignment="1">
      <alignment horizontal="right"/>
    </xf>
    <xf numFmtId="186" fontId="6" fillId="5" borderId="5" xfId="0" applyNumberFormat="1" applyFont="1" applyFill="1" applyBorder="1" applyAlignment="1"/>
    <xf numFmtId="186" fontId="6" fillId="5" borderId="9" xfId="0" applyNumberFormat="1" applyFont="1" applyFill="1" applyBorder="1" applyAlignment="1"/>
    <xf numFmtId="186" fontId="6" fillId="5" borderId="7" xfId="0" applyNumberFormat="1" applyFont="1" applyFill="1" applyBorder="1" applyAlignment="1">
      <alignment horizontal="right"/>
    </xf>
    <xf numFmtId="198" fontId="8" fillId="0" borderId="5" xfId="0" applyNumberFormat="1" applyFont="1" applyBorder="1" applyAlignment="1">
      <alignment vertical="center"/>
    </xf>
    <xf numFmtId="199" fontId="8" fillId="0" borderId="5" xfId="0" applyNumberFormat="1" applyFont="1" applyBorder="1" applyAlignment="1">
      <alignment vertical="center"/>
    </xf>
    <xf numFmtId="186" fontId="8" fillId="0" borderId="5" xfId="0" applyNumberFormat="1" applyFont="1" applyBorder="1" applyAlignment="1">
      <alignment horizontal="left" vertical="center"/>
    </xf>
    <xf numFmtId="0" fontId="8" fillId="0" borderId="0" xfId="2" applyFont="1" applyFill="1" applyAlignment="1" applyProtection="1">
      <alignment vertical="center" shrinkToFit="1"/>
    </xf>
    <xf numFmtId="0" fontId="8" fillId="0" borderId="3" xfId="2" applyFont="1" applyFill="1" applyBorder="1" applyAlignment="1" applyProtection="1">
      <alignment horizontal="left" vertical="center" shrinkToFit="1"/>
    </xf>
    <xf numFmtId="0" fontId="8" fillId="0" borderId="4" xfId="2" applyFont="1" applyFill="1" applyBorder="1" applyAlignment="1" applyProtection="1">
      <alignment horizontal="left" vertical="center" shrinkToFit="1"/>
    </xf>
    <xf numFmtId="38" fontId="8" fillId="0" borderId="3" xfId="7" applyFont="1" applyFill="1" applyBorder="1" applyAlignment="1" applyProtection="1">
      <alignment horizontal="left" vertical="center" shrinkToFit="1"/>
    </xf>
    <xf numFmtId="0" fontId="8" fillId="0" borderId="3" xfId="2" quotePrefix="1" applyFont="1" applyFill="1" applyBorder="1" applyAlignment="1" applyProtection="1">
      <alignment horizontal="left" vertical="center" shrinkToFit="1"/>
    </xf>
    <xf numFmtId="0" fontId="8" fillId="0" borderId="2" xfId="2" applyFont="1" applyFill="1" applyBorder="1" applyAlignment="1" applyProtection="1">
      <alignment horizontal="left" vertical="center" shrinkToFit="1"/>
    </xf>
    <xf numFmtId="0" fontId="8" fillId="0" borderId="4" xfId="2" quotePrefix="1" applyFont="1" applyFill="1" applyBorder="1" applyAlignment="1" applyProtection="1">
      <alignment horizontal="left" vertical="center" shrinkToFit="1"/>
    </xf>
    <xf numFmtId="0" fontId="8" fillId="0" borderId="10" xfId="2" applyFont="1" applyFill="1" applyBorder="1" applyAlignment="1" applyProtection="1">
      <alignment horizontal="left" vertical="center" shrinkToFit="1"/>
    </xf>
    <xf numFmtId="0" fontId="8" fillId="0" borderId="12" xfId="2" quotePrefix="1" applyFont="1" applyFill="1" applyBorder="1" applyAlignment="1" applyProtection="1">
      <alignment horizontal="left" vertical="center" shrinkToFit="1"/>
    </xf>
    <xf numFmtId="0" fontId="8" fillId="0" borderId="11" xfId="2" applyFont="1" applyFill="1" applyBorder="1" applyAlignment="1" applyProtection="1">
      <alignment horizontal="left" vertical="center" shrinkToFit="1"/>
    </xf>
    <xf numFmtId="0" fontId="8" fillId="0" borderId="10" xfId="2" quotePrefix="1" applyFont="1" applyFill="1" applyBorder="1" applyAlignment="1" applyProtection="1">
      <alignment horizontal="centerContinuous" vertical="center" shrinkToFit="1"/>
    </xf>
    <xf numFmtId="0" fontId="8" fillId="0" borderId="11" xfId="2" quotePrefix="1" applyFont="1" applyFill="1" applyBorder="1" applyAlignment="1" applyProtection="1">
      <alignment horizontal="centerContinuous" vertical="center" shrinkToFit="1"/>
    </xf>
    <xf numFmtId="0" fontId="8" fillId="0" borderId="2" xfId="2" applyFont="1" applyFill="1" applyBorder="1" applyAlignment="1" applyProtection="1">
      <alignment vertical="center" shrinkToFit="1"/>
    </xf>
    <xf numFmtId="0" fontId="8" fillId="0" borderId="4" xfId="2" applyFont="1" applyFill="1" applyBorder="1" applyAlignment="1" applyProtection="1">
      <alignment horizontal="center" vertical="center" shrinkToFit="1"/>
    </xf>
    <xf numFmtId="0" fontId="8" fillId="0" borderId="0" xfId="2" quotePrefix="1" applyFont="1" applyFill="1" applyBorder="1" applyAlignment="1" applyProtection="1">
      <alignment horizontal="left" vertical="center" shrinkToFit="1"/>
    </xf>
    <xf numFmtId="0" fontId="8" fillId="0" borderId="3" xfId="2" applyFont="1" applyFill="1" applyBorder="1" applyAlignment="1" applyProtection="1">
      <alignment vertical="center" shrinkToFit="1"/>
    </xf>
    <xf numFmtId="0" fontId="8" fillId="0" borderId="4" xfId="2" applyFont="1" applyFill="1" applyBorder="1" applyAlignment="1" applyProtection="1">
      <alignment vertical="center" shrinkToFit="1"/>
    </xf>
    <xf numFmtId="0" fontId="8" fillId="0" borderId="4" xfId="2" applyFont="1" applyFill="1" applyBorder="1" applyAlignment="1" applyProtection="1">
      <alignment horizontal="right" vertical="center" shrinkToFit="1"/>
    </xf>
    <xf numFmtId="40" fontId="8" fillId="0" borderId="10" xfId="7" applyNumberFormat="1" applyFont="1" applyFill="1" applyBorder="1" applyAlignment="1" applyProtection="1">
      <alignment vertical="center" shrinkToFit="1"/>
    </xf>
    <xf numFmtId="40" fontId="8" fillId="0" borderId="12" xfId="7" applyNumberFormat="1" applyFont="1" applyFill="1" applyBorder="1" applyAlignment="1" applyProtection="1">
      <alignment vertical="center" shrinkToFit="1"/>
    </xf>
    <xf numFmtId="40" fontId="8" fillId="0" borderId="11" xfId="7" applyNumberFormat="1" applyFont="1" applyFill="1" applyBorder="1" applyAlignment="1" applyProtection="1">
      <alignment vertical="center" shrinkToFit="1"/>
    </xf>
    <xf numFmtId="40" fontId="8" fillId="3" borderId="95" xfId="7" applyNumberFormat="1" applyFont="1" applyFill="1" applyBorder="1" applyAlignment="1" applyProtection="1">
      <alignment vertical="center" shrinkToFit="1"/>
      <protection locked="0"/>
    </xf>
    <xf numFmtId="40" fontId="8" fillId="3" borderId="100" xfId="7" applyNumberFormat="1" applyFont="1" applyFill="1" applyBorder="1" applyAlignment="1" applyProtection="1">
      <alignment vertical="center" shrinkToFit="1"/>
      <protection locked="0"/>
    </xf>
    <xf numFmtId="40" fontId="8" fillId="0" borderId="95" xfId="7" applyNumberFormat="1" applyFont="1" applyFill="1" applyBorder="1" applyAlignment="1" applyProtection="1">
      <alignment vertical="center" shrinkToFit="1"/>
    </xf>
    <xf numFmtId="40" fontId="8" fillId="0" borderId="100" xfId="7" applyNumberFormat="1" applyFont="1" applyFill="1" applyBorder="1" applyAlignment="1" applyProtection="1">
      <alignment vertical="center" shrinkToFit="1"/>
    </xf>
    <xf numFmtId="40" fontId="8" fillId="3" borderId="10" xfId="7" applyNumberFormat="1" applyFont="1" applyFill="1" applyBorder="1" applyAlignment="1" applyProtection="1">
      <alignment vertical="center" shrinkToFit="1"/>
      <protection locked="0"/>
    </xf>
    <xf numFmtId="40" fontId="8" fillId="3" borderId="12" xfId="7" applyNumberFormat="1" applyFont="1" applyFill="1" applyBorder="1" applyAlignment="1" applyProtection="1">
      <alignment vertical="center" shrinkToFit="1"/>
      <protection locked="0"/>
    </xf>
    <xf numFmtId="0" fontId="8" fillId="0" borderId="3" xfId="2" applyFont="1" applyFill="1" applyBorder="1" applyAlignment="1" applyProtection="1">
      <alignment horizontal="center" vertical="center" shrinkToFit="1"/>
    </xf>
    <xf numFmtId="0" fontId="8" fillId="0" borderId="0" xfId="2" applyFont="1" applyFill="1" applyBorder="1" applyAlignment="1" applyProtection="1">
      <alignment horizontal="center" vertical="center" shrinkToFit="1"/>
    </xf>
    <xf numFmtId="0" fontId="8" fillId="0" borderId="7" xfId="2" applyFont="1" applyFill="1" applyBorder="1" applyAlignment="1" applyProtection="1">
      <alignment vertical="center" shrinkToFit="1"/>
    </xf>
    <xf numFmtId="0" fontId="8" fillId="0" borderId="2" xfId="2" applyFont="1" applyFill="1" applyBorder="1" applyAlignment="1" applyProtection="1">
      <alignment horizontal="center" vertical="center" shrinkToFit="1"/>
    </xf>
    <xf numFmtId="0" fontId="8" fillId="0" borderId="6" xfId="2" applyFont="1" applyFill="1" applyBorder="1" applyAlignment="1" applyProtection="1">
      <alignment vertical="center" shrinkToFit="1"/>
    </xf>
    <xf numFmtId="38" fontId="8" fillId="3" borderId="3" xfId="7" applyFont="1" applyFill="1" applyBorder="1" applyAlignment="1" applyProtection="1">
      <alignment vertical="center" shrinkToFit="1"/>
      <protection locked="0"/>
    </xf>
    <xf numFmtId="38" fontId="8" fillId="3" borderId="4" xfId="7" applyFont="1" applyFill="1" applyBorder="1" applyAlignment="1" applyProtection="1">
      <alignment vertical="center" shrinkToFit="1"/>
      <protection locked="0"/>
    </xf>
    <xf numFmtId="38" fontId="8" fillId="0" borderId="2" xfId="7" applyFont="1" applyFill="1" applyBorder="1" applyAlignment="1" applyProtection="1">
      <alignment vertical="center" shrinkToFit="1"/>
      <protection locked="0"/>
    </xf>
    <xf numFmtId="38" fontId="8" fillId="0" borderId="4" xfId="7" applyFont="1" applyFill="1" applyBorder="1" applyAlignment="1" applyProtection="1">
      <alignment vertical="center" shrinkToFit="1"/>
      <protection locked="0"/>
    </xf>
    <xf numFmtId="38" fontId="8" fillId="0" borderId="3" xfId="7" applyFont="1" applyFill="1" applyBorder="1" applyAlignment="1" applyProtection="1">
      <alignment vertical="center" shrinkToFit="1"/>
      <protection locked="0"/>
    </xf>
    <xf numFmtId="38" fontId="8" fillId="0" borderId="3" xfId="7" applyFont="1" applyFill="1" applyBorder="1" applyAlignment="1" applyProtection="1">
      <alignment vertical="center" shrinkToFit="1"/>
    </xf>
    <xf numFmtId="38" fontId="8" fillId="0" borderId="2" xfId="7" applyFont="1" applyFill="1" applyBorder="1" applyAlignment="1" applyProtection="1">
      <alignment vertical="center" shrinkToFit="1"/>
    </xf>
    <xf numFmtId="38" fontId="8" fillId="0" borderId="4" xfId="7" applyFont="1" applyFill="1" applyBorder="1" applyAlignment="1" applyProtection="1">
      <alignment vertical="center" shrinkToFit="1"/>
    </xf>
    <xf numFmtId="38" fontId="8" fillId="0" borderId="10" xfId="7" applyFont="1" applyFill="1" applyBorder="1" applyAlignment="1" applyProtection="1">
      <alignment vertical="center" shrinkToFit="1"/>
    </xf>
    <xf numFmtId="38" fontId="8" fillId="0" borderId="12" xfId="7" applyFont="1" applyFill="1" applyBorder="1" applyAlignment="1" applyProtection="1">
      <alignment vertical="center" shrinkToFit="1"/>
    </xf>
    <xf numFmtId="38" fontId="8" fillId="0" borderId="95" xfId="7" applyFont="1" applyFill="1" applyBorder="1" applyAlignment="1" applyProtection="1">
      <alignment vertical="center" shrinkToFit="1"/>
    </xf>
    <xf numFmtId="38" fontId="8" fillId="0" borderId="100" xfId="7" applyFont="1" applyFill="1" applyBorder="1" applyAlignment="1" applyProtection="1">
      <alignment vertical="center" shrinkToFit="1"/>
    </xf>
    <xf numFmtId="0" fontId="8" fillId="3" borderId="13" xfId="2" applyFont="1" applyFill="1" applyBorder="1" applyAlignment="1" applyProtection="1">
      <alignment vertical="center" shrinkToFit="1"/>
      <protection locked="0"/>
    </xf>
    <xf numFmtId="0" fontId="8" fillId="3" borderId="14" xfId="2" applyFont="1" applyFill="1" applyBorder="1" applyAlignment="1" applyProtection="1">
      <alignment vertical="center" shrinkToFit="1"/>
      <protection locked="0"/>
    </xf>
    <xf numFmtId="0" fontId="8" fillId="3" borderId="11" xfId="2" applyFont="1" applyFill="1" applyBorder="1" applyAlignment="1" applyProtection="1">
      <alignment vertical="center" shrinkToFit="1"/>
      <protection locked="0"/>
    </xf>
    <xf numFmtId="0" fontId="8" fillId="3" borderId="12" xfId="2" applyFont="1" applyFill="1" applyBorder="1" applyAlignment="1" applyProtection="1">
      <alignment vertical="center" shrinkToFit="1"/>
      <protection locked="0"/>
    </xf>
    <xf numFmtId="0" fontId="8" fillId="3" borderId="10" xfId="2" applyFont="1" applyFill="1" applyBorder="1" applyAlignment="1" applyProtection="1">
      <alignment vertical="center" shrinkToFit="1"/>
      <protection locked="0"/>
    </xf>
    <xf numFmtId="0" fontId="8" fillId="0" borderId="11" xfId="2" applyFont="1" applyFill="1" applyBorder="1" applyAlignment="1" applyProtection="1">
      <alignment vertical="center" shrinkToFit="1"/>
    </xf>
    <xf numFmtId="0" fontId="8" fillId="0" borderId="13" xfId="2" applyFont="1" applyFill="1" applyBorder="1" applyAlignment="1" applyProtection="1">
      <alignment vertical="center" shrinkToFit="1"/>
    </xf>
    <xf numFmtId="0" fontId="8" fillId="0" borderId="14" xfId="2" applyFont="1" applyFill="1" applyBorder="1" applyAlignment="1" applyProtection="1">
      <alignment vertical="center" shrinkToFit="1"/>
    </xf>
    <xf numFmtId="0" fontId="3" fillId="0" borderId="0" xfId="3">
      <alignment vertical="center"/>
    </xf>
    <xf numFmtId="0" fontId="3" fillId="0" borderId="0" xfId="3" applyAlignment="1">
      <alignment vertical="center" wrapText="1"/>
    </xf>
    <xf numFmtId="0" fontId="3" fillId="0" borderId="0" xfId="3" applyAlignment="1">
      <alignment horizontal="center" vertical="center"/>
    </xf>
    <xf numFmtId="0" fontId="3" fillId="0" borderId="11" xfId="3" applyBorder="1" applyAlignment="1">
      <alignment vertical="center"/>
    </xf>
    <xf numFmtId="0" fontId="3" fillId="0" borderId="113" xfId="3" applyBorder="1">
      <alignment vertical="center"/>
    </xf>
    <xf numFmtId="0" fontId="3" fillId="0" borderId="12" xfId="3" applyBorder="1" applyAlignment="1">
      <alignment vertical="center"/>
    </xf>
    <xf numFmtId="0" fontId="3" fillId="0" borderId="15" xfId="3" applyBorder="1">
      <alignment vertical="center"/>
    </xf>
    <xf numFmtId="0" fontId="3" fillId="0" borderId="114" xfId="3" applyBorder="1">
      <alignment vertical="center"/>
    </xf>
    <xf numFmtId="0" fontId="3" fillId="0" borderId="15" xfId="3" applyBorder="1" applyAlignment="1">
      <alignment vertical="center" wrapText="1"/>
    </xf>
    <xf numFmtId="0" fontId="3" fillId="0" borderId="12" xfId="3" applyBorder="1">
      <alignment vertical="center"/>
    </xf>
    <xf numFmtId="0" fontId="3" fillId="0" borderId="113" xfId="3" applyBorder="1" applyAlignment="1">
      <alignment vertical="center" wrapText="1"/>
    </xf>
    <xf numFmtId="0" fontId="3" fillId="0" borderId="115" xfId="3" applyBorder="1" applyAlignment="1">
      <alignment vertical="center" wrapText="1"/>
    </xf>
    <xf numFmtId="0" fontId="3" fillId="0" borderId="12" xfId="3" applyBorder="1" applyAlignment="1">
      <alignment vertical="center" wrapText="1"/>
    </xf>
    <xf numFmtId="0" fontId="3" fillId="0" borderId="116" xfId="3" applyBorder="1" applyAlignment="1">
      <alignment vertical="center" wrapText="1"/>
    </xf>
    <xf numFmtId="0" fontId="3" fillId="0" borderId="114" xfId="3" applyBorder="1" applyAlignment="1">
      <alignment vertical="center" wrapText="1"/>
    </xf>
    <xf numFmtId="0" fontId="3" fillId="0" borderId="117" xfId="3" applyFont="1" applyBorder="1" applyAlignment="1">
      <alignment vertical="center" wrapText="1"/>
    </xf>
    <xf numFmtId="0" fontId="3" fillId="0" borderId="10" xfId="3" applyBorder="1" applyAlignment="1">
      <alignment vertical="center" wrapText="1"/>
    </xf>
    <xf numFmtId="0" fontId="3" fillId="0" borderId="112" xfId="3" applyBorder="1" applyAlignment="1">
      <alignment vertical="center" wrapText="1"/>
    </xf>
    <xf numFmtId="0" fontId="3" fillId="0" borderId="118" xfId="3" applyBorder="1" applyAlignment="1">
      <alignment vertical="center" wrapText="1"/>
    </xf>
    <xf numFmtId="0" fontId="3" fillId="0" borderId="11" xfId="3" applyBorder="1" applyAlignment="1">
      <alignment vertical="center" wrapText="1"/>
    </xf>
    <xf numFmtId="0" fontId="3" fillId="0" borderId="119" xfId="3" applyBorder="1" applyAlignment="1">
      <alignment vertical="center" wrapText="1"/>
    </xf>
    <xf numFmtId="0" fontId="3" fillId="0" borderId="111" xfId="3" applyBorder="1" applyAlignment="1">
      <alignment vertical="center" wrapText="1"/>
    </xf>
    <xf numFmtId="0" fontId="3" fillId="11" borderId="5" xfId="3" applyFont="1" applyFill="1" applyBorder="1" applyAlignment="1">
      <alignment horizontal="center" vertical="center"/>
    </xf>
    <xf numFmtId="0" fontId="3" fillId="11" borderId="10" xfId="3" applyFont="1" applyFill="1" applyBorder="1" applyAlignment="1">
      <alignment horizontal="center" vertical="center"/>
    </xf>
    <xf numFmtId="0" fontId="3" fillId="11" borderId="120" xfId="3" applyFont="1" applyFill="1" applyBorder="1" applyAlignment="1">
      <alignment horizontal="center" vertical="center"/>
    </xf>
    <xf numFmtId="0" fontId="3" fillId="11" borderId="121" xfId="3" applyFont="1" applyFill="1" applyBorder="1" applyAlignment="1">
      <alignment horizontal="center" vertical="center"/>
    </xf>
    <xf numFmtId="0" fontId="3" fillId="11" borderId="15" xfId="3" applyFont="1" applyFill="1" applyBorder="1" applyAlignment="1">
      <alignment horizontal="center" vertical="center"/>
    </xf>
    <xf numFmtId="0" fontId="3" fillId="11" borderId="114" xfId="3" applyFont="1" applyFill="1" applyBorder="1" applyAlignment="1">
      <alignment horizontal="center" vertical="center"/>
    </xf>
    <xf numFmtId="0" fontId="3" fillId="11" borderId="113" xfId="3" applyFont="1" applyFill="1" applyBorder="1" applyAlignment="1">
      <alignment horizontal="center" vertical="center"/>
    </xf>
    <xf numFmtId="0" fontId="3" fillId="11" borderId="124" xfId="3" applyFont="1" applyFill="1" applyBorder="1" applyAlignment="1">
      <alignment horizontal="center" vertical="center"/>
    </xf>
    <xf numFmtId="0" fontId="3" fillId="12" borderId="5" xfId="3" applyFont="1" applyFill="1" applyBorder="1" applyAlignment="1">
      <alignment horizontal="center" vertical="center"/>
    </xf>
    <xf numFmtId="0" fontId="3" fillId="12" borderId="10" xfId="3" applyFont="1" applyFill="1" applyBorder="1" applyAlignment="1">
      <alignment horizontal="center" vertical="center"/>
    </xf>
    <xf numFmtId="0" fontId="3" fillId="12" borderId="120" xfId="3" applyFont="1" applyFill="1" applyBorder="1" applyAlignment="1">
      <alignment horizontal="center" vertical="center"/>
    </xf>
    <xf numFmtId="0" fontId="3" fillId="12" borderId="123" xfId="3" applyFont="1" applyFill="1" applyBorder="1" applyAlignment="1">
      <alignment horizontal="center" vertical="center"/>
    </xf>
    <xf numFmtId="0" fontId="3" fillId="12" borderId="121" xfId="3" applyFont="1" applyFill="1" applyBorder="1" applyAlignment="1">
      <alignment horizontal="center" vertical="center"/>
    </xf>
    <xf numFmtId="0" fontId="3" fillId="12" borderId="124" xfId="3" applyFont="1" applyFill="1" applyBorder="1" applyAlignment="1">
      <alignment horizontal="center" vertical="center"/>
    </xf>
    <xf numFmtId="0" fontId="3" fillId="12" borderId="127" xfId="3" applyFont="1" applyFill="1" applyBorder="1" applyAlignment="1">
      <alignment horizontal="center" vertical="center"/>
    </xf>
    <xf numFmtId="0" fontId="3" fillId="12" borderId="15" xfId="3" applyFont="1" applyFill="1" applyBorder="1" applyAlignment="1">
      <alignment horizontal="center" vertical="center"/>
    </xf>
    <xf numFmtId="0" fontId="3" fillId="12" borderId="12" xfId="3" applyFont="1" applyFill="1" applyBorder="1" applyAlignment="1">
      <alignment horizontal="center" vertical="center"/>
    </xf>
    <xf numFmtId="0" fontId="3" fillId="12" borderId="114" xfId="3" applyFont="1" applyFill="1" applyBorder="1" applyAlignment="1">
      <alignment horizontal="center" vertical="center"/>
    </xf>
    <xf numFmtId="0" fontId="3" fillId="12" borderId="113" xfId="3" applyFont="1" applyFill="1" applyBorder="1" applyAlignment="1">
      <alignment horizontal="center" vertical="center"/>
    </xf>
    <xf numFmtId="0" fontId="3" fillId="0" borderId="128" xfId="3" applyBorder="1">
      <alignment vertical="center"/>
    </xf>
    <xf numFmtId="0" fontId="3" fillId="0" borderId="129" xfId="3" applyBorder="1">
      <alignment vertical="center"/>
    </xf>
    <xf numFmtId="0" fontId="3" fillId="0" borderId="130" xfId="3" applyBorder="1">
      <alignment vertical="center"/>
    </xf>
    <xf numFmtId="0" fontId="3" fillId="0" borderId="131" xfId="3" applyBorder="1">
      <alignment vertical="center"/>
    </xf>
    <xf numFmtId="0" fontId="3" fillId="0" borderId="132" xfId="3" applyBorder="1">
      <alignment vertical="center"/>
    </xf>
    <xf numFmtId="0" fontId="3" fillId="0" borderId="133" xfId="3" applyBorder="1">
      <alignment vertical="center"/>
    </xf>
    <xf numFmtId="0" fontId="3" fillId="0" borderId="15" xfId="3" applyBorder="1" applyAlignment="1">
      <alignment horizontal="center" vertical="center"/>
    </xf>
    <xf numFmtId="0" fontId="3" fillId="0" borderId="115" xfId="3" applyBorder="1">
      <alignment vertical="center"/>
    </xf>
    <xf numFmtId="0" fontId="3" fillId="0" borderId="116" xfId="3" applyBorder="1">
      <alignment vertical="center"/>
    </xf>
    <xf numFmtId="0" fontId="3" fillId="0" borderId="117" xfId="3" applyBorder="1">
      <alignment vertical="center"/>
    </xf>
    <xf numFmtId="0" fontId="3" fillId="0" borderId="10" xfId="3" applyBorder="1">
      <alignment vertical="center"/>
    </xf>
    <xf numFmtId="0" fontId="3" fillId="0" borderId="112" xfId="3" applyBorder="1">
      <alignment vertical="center"/>
    </xf>
    <xf numFmtId="0" fontId="3" fillId="0" borderId="118" xfId="3" applyBorder="1">
      <alignment vertical="center"/>
    </xf>
    <xf numFmtId="0" fontId="3" fillId="0" borderId="11" xfId="3" applyBorder="1">
      <alignment vertical="center"/>
    </xf>
    <xf numFmtId="0" fontId="3" fillId="0" borderId="111" xfId="3" applyBorder="1">
      <alignment vertical="center"/>
    </xf>
    <xf numFmtId="0" fontId="3" fillId="0" borderId="119" xfId="3" applyBorder="1">
      <alignment vertical="center"/>
    </xf>
    <xf numFmtId="0" fontId="3" fillId="0" borderId="5" xfId="4" applyBorder="1">
      <alignment vertical="center"/>
    </xf>
    <xf numFmtId="0" fontId="3" fillId="0" borderId="113" xfId="4" applyBorder="1" applyAlignment="1">
      <alignment vertical="center"/>
    </xf>
    <xf numFmtId="0" fontId="3" fillId="0" borderId="134" xfId="4" applyBorder="1" applyAlignment="1">
      <alignment vertical="center" wrapText="1"/>
    </xf>
    <xf numFmtId="0" fontId="3" fillId="0" borderId="13" xfId="4" applyBorder="1" applyAlignment="1">
      <alignment vertical="center" wrapText="1"/>
    </xf>
    <xf numFmtId="0" fontId="3" fillId="0" borderId="131" xfId="4" applyBorder="1" applyAlignment="1">
      <alignment vertical="center" wrapText="1"/>
    </xf>
    <xf numFmtId="0" fontId="3" fillId="0" borderId="135" xfId="4" applyBorder="1" applyAlignment="1">
      <alignment vertical="center" wrapText="1"/>
    </xf>
    <xf numFmtId="0" fontId="3" fillId="0" borderId="136" xfId="4" applyBorder="1" applyAlignment="1">
      <alignment vertical="center" wrapText="1"/>
    </xf>
    <xf numFmtId="0" fontId="3" fillId="13" borderId="114" xfId="4" applyFont="1" applyFill="1" applyBorder="1" applyAlignment="1">
      <alignment horizontal="center" vertical="center"/>
    </xf>
    <xf numFmtId="0" fontId="3" fillId="13" borderId="12" xfId="4" applyFont="1" applyFill="1" applyBorder="1" applyAlignment="1">
      <alignment horizontal="center" vertical="center"/>
    </xf>
    <xf numFmtId="0" fontId="3" fillId="13" borderId="121" xfId="4" applyFont="1" applyFill="1" applyBorder="1" applyAlignment="1">
      <alignment horizontal="center" vertical="center"/>
    </xf>
    <xf numFmtId="0" fontId="3" fillId="13" borderId="120" xfId="4" applyFont="1" applyFill="1" applyBorder="1" applyAlignment="1">
      <alignment horizontal="center" vertical="center"/>
    </xf>
    <xf numFmtId="0" fontId="3" fillId="13" borderId="122" xfId="4" applyFont="1" applyFill="1" applyBorder="1" applyAlignment="1">
      <alignment horizontal="center" vertical="center"/>
    </xf>
    <xf numFmtId="0" fontId="3" fillId="13" borderId="125" xfId="4" applyFont="1" applyFill="1" applyBorder="1" applyAlignment="1">
      <alignment horizontal="center" vertical="center"/>
    </xf>
    <xf numFmtId="0" fontId="3" fillId="13" borderId="123" xfId="4" applyFont="1" applyFill="1" applyBorder="1" applyAlignment="1">
      <alignment horizontal="center" vertical="center"/>
    </xf>
    <xf numFmtId="0" fontId="3" fillId="13" borderId="113" xfId="4" applyFont="1" applyFill="1" applyBorder="1" applyAlignment="1">
      <alignment horizontal="center" vertical="center"/>
    </xf>
    <xf numFmtId="0" fontId="3" fillId="13" borderId="15" xfId="4" applyFont="1" applyFill="1" applyBorder="1" applyAlignment="1">
      <alignment horizontal="center" vertical="center"/>
    </xf>
    <xf numFmtId="0" fontId="3" fillId="13" borderId="124" xfId="4" applyFont="1" applyFill="1" applyBorder="1" applyAlignment="1">
      <alignment horizontal="center" vertical="center"/>
    </xf>
    <xf numFmtId="0" fontId="3" fillId="13" borderId="127" xfId="4" applyFont="1" applyFill="1" applyBorder="1" applyAlignment="1">
      <alignment horizontal="center" vertical="center"/>
    </xf>
    <xf numFmtId="0" fontId="3" fillId="12" borderId="115" xfId="4" applyFont="1" applyFill="1" applyBorder="1" applyAlignment="1">
      <alignment horizontal="center" vertical="center"/>
    </xf>
    <xf numFmtId="0" fontId="3" fillId="0" borderId="138" xfId="4" applyBorder="1">
      <alignment vertical="center"/>
    </xf>
    <xf numFmtId="0" fontId="3" fillId="0" borderId="139" xfId="4" applyBorder="1">
      <alignment vertical="center"/>
    </xf>
    <xf numFmtId="0" fontId="3" fillId="0" borderId="140" xfId="4" applyBorder="1">
      <alignment vertical="center"/>
    </xf>
    <xf numFmtId="0" fontId="3" fillId="0" borderId="7" xfId="4" applyBorder="1">
      <alignment vertical="center"/>
    </xf>
    <xf numFmtId="0" fontId="3" fillId="0" borderId="141" xfId="4" applyBorder="1">
      <alignment vertical="center"/>
    </xf>
    <xf numFmtId="0" fontId="3" fillId="0" borderId="135" xfId="4" applyBorder="1">
      <alignment vertical="center"/>
    </xf>
    <xf numFmtId="0" fontId="3" fillId="0" borderId="136" xfId="4" applyBorder="1">
      <alignment vertical="center"/>
    </xf>
    <xf numFmtId="0" fontId="24" fillId="0" borderId="11" xfId="4" applyFont="1" applyBorder="1" applyAlignment="1">
      <alignment vertical="center" wrapText="1"/>
    </xf>
    <xf numFmtId="0" fontId="3" fillId="0" borderId="15" xfId="5" applyBorder="1" applyAlignment="1">
      <alignment vertical="center"/>
    </xf>
    <xf numFmtId="0" fontId="3" fillId="0" borderId="145" xfId="5" applyBorder="1" applyAlignment="1">
      <alignment vertical="center" wrapText="1"/>
    </xf>
    <xf numFmtId="0" fontId="3" fillId="0" borderId="112" xfId="5" applyBorder="1" applyAlignment="1">
      <alignment vertical="center" shrinkToFit="1"/>
    </xf>
    <xf numFmtId="0" fontId="3" fillId="13" borderId="126" xfId="5" applyFont="1" applyFill="1" applyBorder="1" applyAlignment="1">
      <alignment horizontal="center" vertical="center"/>
    </xf>
    <xf numFmtId="0" fontId="25" fillId="13" borderId="121" xfId="5" applyFont="1" applyFill="1" applyBorder="1" applyAlignment="1">
      <alignment horizontal="center" vertical="center"/>
    </xf>
    <xf numFmtId="0" fontId="3" fillId="13" borderId="121" xfId="5" applyFont="1" applyFill="1" applyBorder="1" applyAlignment="1">
      <alignment horizontal="center" vertical="center" wrapText="1"/>
    </xf>
    <xf numFmtId="0" fontId="25" fillId="13" borderId="127" xfId="5" applyFont="1" applyFill="1" applyBorder="1" applyAlignment="1">
      <alignment horizontal="center" vertical="center"/>
    </xf>
    <xf numFmtId="0" fontId="25" fillId="12" borderId="15" xfId="5" applyFont="1" applyFill="1" applyBorder="1" applyAlignment="1">
      <alignment horizontal="center" vertical="center"/>
    </xf>
    <xf numFmtId="0" fontId="25" fillId="12" borderId="11" xfId="5" applyFont="1" applyFill="1" applyBorder="1" applyAlignment="1">
      <alignment horizontal="center" vertical="center"/>
    </xf>
    <xf numFmtId="0" fontId="25" fillId="12" borderId="12" xfId="5" applyFont="1" applyFill="1" applyBorder="1" applyAlignment="1">
      <alignment horizontal="center" vertical="center"/>
    </xf>
    <xf numFmtId="0" fontId="3" fillId="12" borderId="121" xfId="5" applyFont="1" applyFill="1" applyBorder="1" applyAlignment="1">
      <alignment horizontal="center" vertical="center" wrapText="1"/>
    </xf>
    <xf numFmtId="0" fontId="3" fillId="0" borderId="143" xfId="5" applyBorder="1">
      <alignment vertical="center"/>
    </xf>
    <xf numFmtId="0" fontId="3" fillId="0" borderId="146" xfId="5" applyBorder="1">
      <alignment vertical="center"/>
    </xf>
    <xf numFmtId="0" fontId="3" fillId="0" borderId="5" xfId="5" applyBorder="1" applyAlignment="1">
      <alignment vertical="center" wrapText="1"/>
    </xf>
    <xf numFmtId="0" fontId="3" fillId="0" borderId="145" xfId="5" applyBorder="1">
      <alignment vertical="center"/>
    </xf>
    <xf numFmtId="0" fontId="3" fillId="0" borderId="6" xfId="6" applyBorder="1" applyAlignment="1">
      <alignment vertical="center" wrapText="1"/>
    </xf>
    <xf numFmtId="0" fontId="1" fillId="0" borderId="0" xfId="1" applyAlignment="1">
      <alignment horizontal="left" vertical="top"/>
    </xf>
    <xf numFmtId="0" fontId="1" fillId="0" borderId="0" xfId="1" applyAlignment="1">
      <alignment horizontal="center" vertical="top"/>
    </xf>
    <xf numFmtId="0" fontId="1" fillId="0" borderId="0" xfId="1" applyAlignment="1">
      <alignment horizontal="left" vertical="center"/>
    </xf>
    <xf numFmtId="0" fontId="1" fillId="0" borderId="0" xfId="1" applyAlignment="1">
      <alignment horizontal="center" vertical="center"/>
    </xf>
    <xf numFmtId="0" fontId="1" fillId="0" borderId="0" xfId="1" applyAlignment="1">
      <alignment horizontal="left" vertical="top" wrapText="1"/>
    </xf>
    <xf numFmtId="0" fontId="1" fillId="0" borderId="0" xfId="1" applyAlignment="1">
      <alignment horizontal="center" vertical="center" wrapText="1"/>
    </xf>
    <xf numFmtId="0" fontId="1" fillId="5" borderId="0" xfId="1" applyFill="1" applyAlignment="1">
      <alignment horizontal="left" vertical="top"/>
    </xf>
    <xf numFmtId="0" fontId="26" fillId="5" borderId="0" xfId="1" applyFont="1" applyFill="1" applyBorder="1" applyAlignment="1">
      <alignment horizontal="left" vertical="top"/>
    </xf>
    <xf numFmtId="0" fontId="1" fillId="5" borderId="0" xfId="1" applyFill="1" applyBorder="1" applyAlignment="1">
      <alignment horizontal="center" vertical="top"/>
    </xf>
    <xf numFmtId="0" fontId="1" fillId="5" borderId="15" xfId="1" applyFont="1" applyFill="1" applyBorder="1" applyAlignment="1">
      <alignment horizontal="center" vertical="center"/>
    </xf>
    <xf numFmtId="0" fontId="1" fillId="5" borderId="0" xfId="1" applyFill="1" applyAlignment="1">
      <alignment horizontal="left" vertical="center"/>
    </xf>
    <xf numFmtId="0" fontId="1" fillId="0" borderId="3" xfId="1" applyBorder="1" applyAlignment="1">
      <alignment horizontal="center" vertical="center" textRotation="255" wrapText="1"/>
    </xf>
    <xf numFmtId="190" fontId="1" fillId="4" borderId="15" xfId="1" applyNumberFormat="1" applyFill="1" applyBorder="1" applyAlignment="1">
      <alignment horizontal="right" vertical="center"/>
    </xf>
    <xf numFmtId="190" fontId="1" fillId="5" borderId="15" xfId="1" applyNumberFormat="1" applyFont="1" applyFill="1" applyBorder="1" applyAlignment="1">
      <alignment horizontal="left" vertical="center"/>
    </xf>
    <xf numFmtId="0" fontId="1" fillId="0" borderId="1" xfId="1" applyBorder="1" applyAlignment="1">
      <alignment horizontal="center" vertical="center"/>
    </xf>
    <xf numFmtId="0" fontId="1" fillId="0" borderId="1" xfId="1" applyBorder="1" applyAlignment="1">
      <alignment horizontal="left" vertical="center"/>
    </xf>
    <xf numFmtId="190" fontId="1" fillId="6" borderId="15" xfId="1" applyNumberFormat="1" applyFill="1" applyBorder="1" applyAlignment="1">
      <alignment horizontal="center" vertical="center"/>
    </xf>
    <xf numFmtId="190" fontId="1" fillId="5" borderId="6" xfId="1" applyNumberFormat="1" applyFill="1" applyBorder="1" applyAlignment="1">
      <alignment horizontal="center" vertical="center"/>
    </xf>
    <xf numFmtId="0" fontId="1" fillId="6" borderId="15" xfId="1" applyNumberFormat="1" applyFill="1" applyBorder="1" applyAlignment="1">
      <alignment horizontal="center" vertical="center"/>
    </xf>
    <xf numFmtId="0" fontId="1" fillId="0" borderId="9" xfId="1" applyBorder="1" applyAlignment="1">
      <alignment horizontal="center" vertical="center"/>
    </xf>
    <xf numFmtId="0" fontId="1" fillId="0" borderId="76" xfId="1" applyBorder="1" applyAlignment="1">
      <alignment horizontal="left" vertical="top" wrapText="1"/>
    </xf>
    <xf numFmtId="0" fontId="1" fillId="0" borderId="77" xfId="1" applyBorder="1" applyAlignment="1">
      <alignment horizontal="left" vertical="top" wrapText="1"/>
    </xf>
    <xf numFmtId="0" fontId="1" fillId="0" borderId="9" xfId="1" applyBorder="1" applyAlignment="1">
      <alignment horizontal="left" vertical="center"/>
    </xf>
    <xf numFmtId="0" fontId="1" fillId="0" borderId="9" xfId="1" applyBorder="1" applyAlignment="1">
      <alignment horizontal="left" vertical="top" wrapText="1"/>
    </xf>
    <xf numFmtId="0" fontId="1" fillId="0" borderId="15" xfId="1" applyBorder="1" applyAlignment="1">
      <alignment horizontal="left" vertical="top" wrapText="1"/>
    </xf>
    <xf numFmtId="0" fontId="1" fillId="0" borderId="15" xfId="1" applyBorder="1" applyAlignment="1">
      <alignment horizontal="left" vertical="top"/>
    </xf>
    <xf numFmtId="190" fontId="1" fillId="5" borderId="0" xfId="1" applyNumberFormat="1" applyFill="1" applyBorder="1" applyAlignment="1">
      <alignment horizontal="center" vertical="top"/>
    </xf>
    <xf numFmtId="0" fontId="1" fillId="0" borderId="62" xfId="1" applyFont="1" applyBorder="1" applyAlignment="1">
      <alignment horizontal="center" vertical="center"/>
    </xf>
    <xf numFmtId="200" fontId="1" fillId="0" borderId="62" xfId="1" applyNumberFormat="1" applyBorder="1" applyAlignment="1">
      <alignment horizontal="center" vertical="center" shrinkToFit="1"/>
    </xf>
    <xf numFmtId="201" fontId="1" fillId="0" borderId="64" xfId="1" applyNumberFormat="1" applyBorder="1" applyAlignment="1">
      <alignment horizontal="center" vertical="top"/>
    </xf>
    <xf numFmtId="201" fontId="1" fillId="0" borderId="65" xfId="1" applyNumberFormat="1" applyBorder="1" applyAlignment="1">
      <alignment horizontal="center" vertical="top"/>
    </xf>
    <xf numFmtId="201" fontId="1" fillId="0" borderId="65" xfId="1" applyNumberFormat="1" applyBorder="1" applyAlignment="1">
      <alignment horizontal="center" vertical="center"/>
    </xf>
    <xf numFmtId="201" fontId="1" fillId="0" borderId="67" xfId="1" applyNumberFormat="1" applyBorder="1" applyAlignment="1">
      <alignment horizontal="center" vertical="top"/>
    </xf>
    <xf numFmtId="201" fontId="1" fillId="6" borderId="62" xfId="1" applyNumberFormat="1" applyFill="1" applyBorder="1" applyAlignment="1">
      <alignment horizontal="center" vertical="center"/>
    </xf>
    <xf numFmtId="0" fontId="1" fillId="0" borderId="149" xfId="1" applyBorder="1" applyAlignment="1">
      <alignment horizontal="center" vertical="center"/>
    </xf>
    <xf numFmtId="200" fontId="1" fillId="0" borderId="149" xfId="1" applyNumberFormat="1" applyBorder="1" applyAlignment="1">
      <alignment horizontal="center" vertical="center" shrinkToFit="1"/>
    </xf>
    <xf numFmtId="190" fontId="1" fillId="0" borderId="66" xfId="1" applyNumberFormat="1" applyBorder="1" applyAlignment="1">
      <alignment horizontal="center" vertical="center" wrapText="1"/>
    </xf>
    <xf numFmtId="190" fontId="1" fillId="0" borderId="65" xfId="1" applyNumberFormat="1" applyBorder="1" applyAlignment="1">
      <alignment horizontal="center" vertical="center" wrapText="1"/>
    </xf>
    <xf numFmtId="190" fontId="1" fillId="0" borderId="17" xfId="1" applyNumberFormat="1" applyBorder="1" applyAlignment="1">
      <alignment horizontal="center" vertical="center" wrapText="1"/>
    </xf>
    <xf numFmtId="190" fontId="1" fillId="0" borderId="147" xfId="1" applyNumberFormat="1" applyBorder="1" applyAlignment="1">
      <alignment horizontal="center" vertical="center" wrapText="1"/>
    </xf>
    <xf numFmtId="190" fontId="1" fillId="6" borderId="62" xfId="1" applyNumberFormat="1" applyFill="1" applyBorder="1" applyAlignment="1">
      <alignment horizontal="center" vertical="center" wrapText="1"/>
    </xf>
    <xf numFmtId="190" fontId="1" fillId="4" borderId="62" xfId="1" applyNumberFormat="1" applyFill="1" applyBorder="1" applyAlignment="1">
      <alignment horizontal="center" vertical="center" wrapText="1"/>
    </xf>
    <xf numFmtId="201" fontId="1" fillId="0" borderId="62" xfId="1" applyNumberFormat="1" applyBorder="1" applyAlignment="1">
      <alignment horizontal="center" vertical="center" wrapText="1"/>
    </xf>
    <xf numFmtId="0" fontId="1" fillId="3" borderId="62" xfId="1" applyFill="1" applyBorder="1" applyAlignment="1">
      <alignment horizontal="center" vertical="center"/>
    </xf>
    <xf numFmtId="190" fontId="1" fillId="5" borderId="0" xfId="1" applyNumberFormat="1" applyFont="1" applyFill="1" applyBorder="1" applyAlignment="1">
      <alignment vertical="center"/>
    </xf>
    <xf numFmtId="186" fontId="1" fillId="5" borderId="0" xfId="1" applyNumberFormat="1" applyFont="1" applyFill="1" applyBorder="1" applyAlignment="1">
      <alignment vertical="center"/>
    </xf>
    <xf numFmtId="0" fontId="1" fillId="0" borderId="68" xfId="1" applyFont="1" applyBorder="1" applyAlignment="1">
      <alignment horizontal="center" vertical="center"/>
    </xf>
    <xf numFmtId="200" fontId="1" fillId="0" borderId="68" xfId="1" applyNumberFormat="1" applyBorder="1" applyAlignment="1">
      <alignment horizontal="center" vertical="center" shrinkToFit="1"/>
    </xf>
    <xf numFmtId="201" fontId="1" fillId="0" borderId="17" xfId="1" applyNumberFormat="1" applyBorder="1" applyAlignment="1">
      <alignment horizontal="center" vertical="top"/>
    </xf>
    <xf numFmtId="201" fontId="1" fillId="0" borderId="17" xfId="1" applyNumberFormat="1" applyBorder="1" applyAlignment="1">
      <alignment horizontal="center" vertical="center"/>
    </xf>
    <xf numFmtId="201" fontId="1" fillId="0" borderId="71" xfId="1" applyNumberFormat="1" applyBorder="1" applyAlignment="1">
      <alignment horizontal="center" vertical="top"/>
    </xf>
    <xf numFmtId="201" fontId="1" fillId="6" borderId="68" xfId="1" applyNumberFormat="1" applyFill="1" applyBorder="1" applyAlignment="1">
      <alignment horizontal="center" vertical="center"/>
    </xf>
    <xf numFmtId="190" fontId="1" fillId="0" borderId="70" xfId="1" applyNumberFormat="1" applyBorder="1" applyAlignment="1">
      <alignment horizontal="center" vertical="center" wrapText="1"/>
    </xf>
    <xf numFmtId="190" fontId="1" fillId="0" borderId="150" xfId="1" applyNumberFormat="1" applyBorder="1" applyAlignment="1">
      <alignment horizontal="center" vertical="center" wrapText="1"/>
    </xf>
    <xf numFmtId="190" fontId="1" fillId="6" borderId="68" xfId="1" applyNumberFormat="1" applyFill="1" applyBorder="1" applyAlignment="1">
      <alignment horizontal="center" vertical="center" wrapText="1"/>
    </xf>
    <xf numFmtId="190" fontId="1" fillId="4" borderId="68" xfId="1" applyNumberFormat="1" applyFill="1" applyBorder="1" applyAlignment="1">
      <alignment horizontal="center" vertical="center" wrapText="1"/>
    </xf>
    <xf numFmtId="201" fontId="1" fillId="0" borderId="68" xfId="1" applyNumberFormat="1" applyBorder="1" applyAlignment="1">
      <alignment horizontal="center" vertical="center" wrapText="1"/>
    </xf>
    <xf numFmtId="0" fontId="1" fillId="3" borderId="68" xfId="1" applyFill="1" applyBorder="1" applyAlignment="1">
      <alignment horizontal="center" vertical="center"/>
    </xf>
    <xf numFmtId="0" fontId="1" fillId="0" borderId="74" xfId="1" applyFont="1" applyBorder="1" applyAlignment="1">
      <alignment horizontal="center" vertical="center"/>
    </xf>
    <xf numFmtId="200" fontId="1" fillId="0" borderId="74" xfId="1" applyNumberFormat="1" applyBorder="1" applyAlignment="1">
      <alignment horizontal="center" vertical="center" shrinkToFit="1"/>
    </xf>
    <xf numFmtId="201" fontId="1" fillId="0" borderId="77" xfId="1" applyNumberFormat="1" applyBorder="1" applyAlignment="1">
      <alignment horizontal="center" vertical="top"/>
    </xf>
    <xf numFmtId="201" fontId="1" fillId="0" borderId="77" xfId="1" applyNumberFormat="1" applyBorder="1" applyAlignment="1">
      <alignment horizontal="center" vertical="center"/>
    </xf>
    <xf numFmtId="201" fontId="1" fillId="0" borderId="79" xfId="1" applyNumberFormat="1" applyBorder="1" applyAlignment="1">
      <alignment horizontal="center" vertical="top"/>
    </xf>
    <xf numFmtId="201" fontId="1" fillId="6" borderId="74" xfId="1" applyNumberFormat="1" applyFill="1" applyBorder="1" applyAlignment="1">
      <alignment horizontal="center" vertical="center"/>
    </xf>
    <xf numFmtId="190" fontId="1" fillId="0" borderId="80" xfId="1" applyNumberFormat="1" applyBorder="1" applyAlignment="1">
      <alignment horizontal="center" vertical="center" wrapText="1"/>
    </xf>
    <xf numFmtId="190" fontId="1" fillId="0" borderId="77" xfId="1" applyNumberFormat="1" applyBorder="1" applyAlignment="1">
      <alignment horizontal="center" vertical="center" wrapText="1"/>
    </xf>
    <xf numFmtId="190" fontId="1" fillId="0" borderId="148" xfId="1" applyNumberFormat="1" applyBorder="1" applyAlignment="1">
      <alignment horizontal="center" vertical="center" wrapText="1"/>
    </xf>
    <xf numFmtId="190" fontId="1" fillId="6" borderId="74" xfId="1" applyNumberFormat="1" applyFill="1" applyBorder="1" applyAlignment="1">
      <alignment horizontal="center" vertical="center" wrapText="1"/>
    </xf>
    <xf numFmtId="190" fontId="1" fillId="4" borderId="74" xfId="1" applyNumberFormat="1" applyFill="1" applyBorder="1" applyAlignment="1">
      <alignment horizontal="center" vertical="center" wrapText="1"/>
    </xf>
    <xf numFmtId="201" fontId="1" fillId="0" borderId="74" xfId="1" applyNumberFormat="1" applyBorder="1" applyAlignment="1">
      <alignment horizontal="center" vertical="center" wrapText="1"/>
    </xf>
    <xf numFmtId="184" fontId="1" fillId="5" borderId="0" xfId="1" applyNumberFormat="1" applyFont="1" applyFill="1" applyBorder="1" applyAlignment="1">
      <alignment horizontal="center" vertical="center"/>
    </xf>
    <xf numFmtId="201" fontId="1" fillId="0" borderId="16" xfId="1" applyNumberFormat="1" applyBorder="1" applyAlignment="1">
      <alignment horizontal="center" vertical="top"/>
    </xf>
    <xf numFmtId="201" fontId="1" fillId="0" borderId="76" xfId="1" applyNumberFormat="1" applyBorder="1" applyAlignment="1">
      <alignment horizontal="center" vertical="top"/>
    </xf>
    <xf numFmtId="0" fontId="1" fillId="5" borderId="0" xfId="1" applyFill="1" applyBorder="1" applyAlignment="1">
      <alignment horizontal="center" vertical="center"/>
    </xf>
    <xf numFmtId="0" fontId="1" fillId="5" borderId="0" xfId="1" applyFill="1" applyAlignment="1">
      <alignment horizontal="center" vertical="top" wrapText="1"/>
    </xf>
    <xf numFmtId="0" fontId="1" fillId="5" borderId="0" xfId="1" applyFill="1" applyAlignment="1">
      <alignment horizontal="center" vertical="center" wrapText="1"/>
    </xf>
    <xf numFmtId="0" fontId="1" fillId="5" borderId="15" xfId="1" applyFont="1" applyFill="1" applyBorder="1" applyAlignment="1">
      <alignment horizontal="center" vertical="center" shrinkToFit="1"/>
    </xf>
    <xf numFmtId="200" fontId="1" fillId="5" borderId="74" xfId="1" applyNumberFormat="1" applyFill="1" applyBorder="1" applyAlignment="1">
      <alignment horizontal="center" vertical="center"/>
    </xf>
    <xf numFmtId="190" fontId="1" fillId="0" borderId="0" xfId="1" applyNumberFormat="1" applyBorder="1" applyAlignment="1">
      <alignment horizontal="center" vertical="center"/>
    </xf>
    <xf numFmtId="1" fontId="27" fillId="0" borderId="0" xfId="0" applyFont="1"/>
    <xf numFmtId="1" fontId="6" fillId="0" borderId="0" xfId="0" applyFont="1" applyAlignment="1">
      <alignment horizontal="right" vertical="top" wrapText="1"/>
    </xf>
    <xf numFmtId="1" fontId="6" fillId="0" borderId="0" xfId="0" applyFont="1" applyAlignment="1">
      <alignment horizontal="right" wrapText="1"/>
    </xf>
    <xf numFmtId="1" fontId="12" fillId="0" borderId="0" xfId="0" applyFont="1" applyAlignment="1">
      <alignment wrapText="1"/>
    </xf>
    <xf numFmtId="1" fontId="28" fillId="0" borderId="15" xfId="0" applyFont="1" applyBorder="1" applyAlignment="1">
      <alignment horizontal="center" vertical="center" wrapText="1"/>
    </xf>
    <xf numFmtId="1" fontId="6" fillId="0" borderId="15" xfId="0" applyFont="1" applyBorder="1" applyAlignment="1">
      <alignment horizontal="center" vertical="top" wrapText="1"/>
    </xf>
    <xf numFmtId="1" fontId="6" fillId="0" borderId="15" xfId="0" applyFont="1" applyBorder="1" applyAlignment="1">
      <alignment vertical="top" wrapText="1"/>
    </xf>
    <xf numFmtId="1" fontId="0" fillId="0" borderId="15" xfId="0" applyBorder="1" applyAlignment="1">
      <alignment vertical="top" wrapText="1"/>
    </xf>
    <xf numFmtId="1" fontId="0" fillId="0" borderId="15" xfId="0" applyBorder="1" applyAlignment="1">
      <alignment horizontal="center" vertical="top" wrapText="1"/>
    </xf>
    <xf numFmtId="1" fontId="28" fillId="0" borderId="0" xfId="0" applyFont="1" applyAlignment="1">
      <alignment horizontal="center" vertical="top" wrapText="1"/>
    </xf>
    <xf numFmtId="1" fontId="10" fillId="0" borderId="0" xfId="0" applyFont="1" applyBorder="1" applyAlignment="1">
      <alignment horizontal="center" vertical="center"/>
    </xf>
    <xf numFmtId="38" fontId="6" fillId="0" borderId="15" xfId="7" applyFont="1" applyBorder="1" applyAlignment="1">
      <alignment horizontal="right" vertical="center" shrinkToFit="1"/>
    </xf>
    <xf numFmtId="38" fontId="6" fillId="4" borderId="35" xfId="7" applyFont="1" applyFill="1" applyBorder="1" applyAlignment="1">
      <alignment horizontal="center" vertical="center" shrinkToFit="1"/>
    </xf>
    <xf numFmtId="38" fontId="6" fillId="4" borderId="36" xfId="7" applyFont="1" applyFill="1" applyBorder="1" applyAlignment="1">
      <alignment horizontal="center" vertical="center" shrinkToFit="1"/>
    </xf>
    <xf numFmtId="38" fontId="6" fillId="0" borderId="10" xfId="7" applyFont="1" applyBorder="1" applyAlignment="1">
      <alignment horizontal="left" vertical="center" shrinkToFit="1"/>
    </xf>
    <xf numFmtId="38" fontId="6" fillId="0" borderId="12" xfId="7" applyFont="1" applyBorder="1" applyAlignment="1">
      <alignment horizontal="left" vertical="center" shrinkToFit="1"/>
    </xf>
    <xf numFmtId="38" fontId="6" fillId="0" borderId="15" xfId="7" applyFont="1" applyFill="1" applyBorder="1" applyAlignment="1" applyProtection="1">
      <alignment horizontal="center" vertical="center" shrinkToFit="1"/>
      <protection locked="0"/>
    </xf>
    <xf numFmtId="38" fontId="6" fillId="0" borderId="10" xfId="7" applyFont="1" applyBorder="1" applyAlignment="1">
      <alignment horizontal="left" vertical="top" shrinkToFit="1"/>
    </xf>
    <xf numFmtId="38" fontId="6" fillId="0" borderId="12" xfId="7" applyFont="1" applyBorder="1" applyAlignment="1">
      <alignment horizontal="left" vertical="top" shrinkToFit="1"/>
    </xf>
    <xf numFmtId="38" fontId="6" fillId="3" borderId="24" xfId="7" applyFont="1" applyFill="1" applyBorder="1" applyAlignment="1">
      <alignment horizontal="center" vertical="center" wrapText="1"/>
    </xf>
    <xf numFmtId="38" fontId="6" fillId="3" borderId="25" xfId="7" applyFont="1" applyFill="1" applyBorder="1" applyAlignment="1">
      <alignment horizontal="center" vertical="center" wrapText="1"/>
    </xf>
    <xf numFmtId="38" fontId="6" fillId="3" borderId="27" xfId="7" applyFont="1" applyFill="1" applyBorder="1" applyAlignment="1">
      <alignment horizontal="center" vertical="center" wrapText="1"/>
    </xf>
    <xf numFmtId="38" fontId="6" fillId="5" borderId="15" xfId="7" applyFont="1" applyFill="1" applyBorder="1" applyAlignment="1">
      <alignment horizontal="center" vertical="center" shrinkToFit="1"/>
    </xf>
    <xf numFmtId="38" fontId="6" fillId="4" borderId="24" xfId="7" applyFont="1" applyFill="1" applyBorder="1" applyAlignment="1">
      <alignment horizontal="center" vertical="center" shrinkToFit="1"/>
    </xf>
    <xf numFmtId="38" fontId="6" fillId="4" borderId="25" xfId="7" applyFont="1" applyFill="1" applyBorder="1" applyAlignment="1">
      <alignment horizontal="center" vertical="center" shrinkToFit="1"/>
    </xf>
    <xf numFmtId="38" fontId="6" fillId="4" borderId="26" xfId="7" applyFont="1" applyFill="1" applyBorder="1" applyAlignment="1">
      <alignment horizontal="center" vertical="center" shrinkToFit="1"/>
    </xf>
    <xf numFmtId="38" fontId="6" fillId="0" borderId="38" xfId="7" applyFont="1" applyBorder="1" applyAlignment="1">
      <alignment horizontal="center" vertical="center" shrinkToFit="1"/>
    </xf>
    <xf numFmtId="38" fontId="6" fillId="0" borderId="39" xfId="7" applyFont="1" applyBorder="1" applyAlignment="1">
      <alignment horizontal="center" vertical="center" shrinkToFit="1"/>
    </xf>
    <xf numFmtId="38" fontId="6" fillId="0" borderId="40" xfId="7" applyFont="1" applyBorder="1" applyAlignment="1">
      <alignment horizontal="center" vertical="center" shrinkToFit="1"/>
    </xf>
    <xf numFmtId="38" fontId="6" fillId="0" borderId="38" xfId="7" applyFont="1" applyFill="1" applyBorder="1" applyAlignment="1" applyProtection="1">
      <alignment horizontal="center" vertical="center" shrinkToFit="1"/>
      <protection locked="0"/>
    </xf>
    <xf numFmtId="38" fontId="6" fillId="0" borderId="39" xfId="7" applyFont="1" applyFill="1" applyBorder="1" applyAlignment="1" applyProtection="1">
      <alignment horizontal="center" vertical="center" shrinkToFit="1"/>
      <protection locked="0"/>
    </xf>
    <xf numFmtId="38" fontId="6" fillId="0" borderId="40" xfId="7" applyFont="1" applyFill="1" applyBorder="1" applyAlignment="1" applyProtection="1">
      <alignment horizontal="center" vertical="center" shrinkToFit="1"/>
      <protection locked="0"/>
    </xf>
    <xf numFmtId="38" fontId="6" fillId="0" borderId="10" xfId="7" applyFont="1" applyBorder="1" applyAlignment="1">
      <alignment horizontal="center" vertical="center" shrinkToFit="1"/>
    </xf>
    <xf numFmtId="38" fontId="6" fillId="0" borderId="2" xfId="7" applyFont="1" applyBorder="1" applyAlignment="1">
      <alignment horizontal="center" vertical="center" shrinkToFit="1"/>
    </xf>
    <xf numFmtId="38" fontId="6" fillId="0" borderId="4" xfId="7" applyFont="1" applyBorder="1" applyAlignment="1">
      <alignment horizontal="center" vertical="center" shrinkToFit="1"/>
    </xf>
    <xf numFmtId="38" fontId="6" fillId="0" borderId="7" xfId="7" applyFont="1" applyBorder="1" applyAlignment="1">
      <alignment horizontal="center" vertical="center" shrinkToFit="1"/>
    </xf>
    <xf numFmtId="38" fontId="6" fillId="0" borderId="14" xfId="7" applyFont="1" applyBorder="1" applyAlignment="1">
      <alignment horizontal="center" vertical="center" shrinkToFit="1"/>
    </xf>
    <xf numFmtId="38" fontId="6" fillId="0" borderId="0" xfId="7" applyFont="1" applyAlignment="1">
      <alignment horizontal="right" vertical="center" shrinkToFit="1"/>
    </xf>
    <xf numFmtId="38" fontId="13" fillId="0" borderId="7" xfId="7" applyFont="1" applyFill="1" applyBorder="1" applyAlignment="1">
      <alignment vertical="center"/>
    </xf>
    <xf numFmtId="38" fontId="13" fillId="0" borderId="0" xfId="7" applyFont="1" applyFill="1" applyBorder="1" applyAlignment="1">
      <alignment vertical="center"/>
    </xf>
    <xf numFmtId="38" fontId="6" fillId="0" borderId="1" xfId="7" applyFont="1" applyBorder="1" applyAlignment="1">
      <alignment horizontal="center" vertical="center" shrinkToFit="1"/>
    </xf>
    <xf numFmtId="38" fontId="6" fillId="0" borderId="5" xfId="7" applyFont="1" applyBorder="1" applyAlignment="1">
      <alignment horizontal="center" vertical="center" shrinkToFit="1"/>
    </xf>
    <xf numFmtId="38" fontId="6" fillId="0" borderId="9" xfId="7" applyFont="1" applyBorder="1" applyAlignment="1">
      <alignment horizontal="center" vertical="center" shrinkToFit="1"/>
    </xf>
    <xf numFmtId="38" fontId="6" fillId="0" borderId="1" xfId="7" applyFont="1" applyBorder="1" applyAlignment="1">
      <alignment horizontal="center" vertical="center"/>
    </xf>
    <xf numFmtId="38" fontId="6" fillId="0" borderId="9" xfId="7" applyFont="1" applyBorder="1" applyAlignment="1">
      <alignment horizontal="center" vertical="center"/>
    </xf>
    <xf numFmtId="38" fontId="13" fillId="0" borderId="1" xfId="7" applyFont="1" applyBorder="1" applyAlignment="1">
      <alignment horizontal="center" vertical="center" shrinkToFit="1"/>
    </xf>
    <xf numFmtId="38" fontId="13" fillId="0" borderId="5" xfId="7" applyFont="1" applyBorder="1" applyAlignment="1">
      <alignment horizontal="center" vertical="center" shrinkToFit="1"/>
    </xf>
    <xf numFmtId="38" fontId="13" fillId="5" borderId="1" xfId="7" applyFont="1" applyFill="1" applyBorder="1" applyAlignment="1">
      <alignment horizontal="center" vertical="center" shrinkToFit="1"/>
    </xf>
    <xf numFmtId="38" fontId="13" fillId="5" borderId="9" xfId="7" applyFont="1" applyFill="1" applyBorder="1" applyAlignment="1">
      <alignment horizontal="center" vertical="center" shrinkToFit="1"/>
    </xf>
    <xf numFmtId="38" fontId="15" fillId="0" borderId="0" xfId="7" applyFont="1" applyFill="1" applyBorder="1" applyAlignment="1">
      <alignment horizontal="right" vertical="center"/>
    </xf>
    <xf numFmtId="38" fontId="6" fillId="0" borderId="1" xfId="7" applyFont="1" applyBorder="1" applyAlignment="1" applyProtection="1">
      <alignment horizontal="left" vertical="center" shrinkToFit="1"/>
    </xf>
    <xf numFmtId="1" fontId="0" fillId="0" borderId="5" xfId="0" applyBorder="1"/>
    <xf numFmtId="1" fontId="0" fillId="0" borderId="31" xfId="0" applyBorder="1"/>
    <xf numFmtId="38" fontId="8" fillId="0" borderId="1" xfId="7" applyFont="1" applyBorder="1" applyAlignment="1" applyProtection="1">
      <alignment horizontal="left" vertical="center" shrinkToFit="1"/>
    </xf>
    <xf numFmtId="38" fontId="8" fillId="0" borderId="5" xfId="7" applyFont="1" applyBorder="1" applyAlignment="1" applyProtection="1">
      <alignment horizontal="left" vertical="center" shrinkToFit="1"/>
    </xf>
    <xf numFmtId="38" fontId="8" fillId="0" borderId="31" xfId="7" applyFont="1" applyBorder="1" applyAlignment="1" applyProtection="1">
      <alignment horizontal="left" vertical="center" shrinkToFit="1"/>
    </xf>
    <xf numFmtId="38" fontId="14" fillId="0" borderId="1" xfId="7" applyFont="1" applyBorder="1" applyAlignment="1" applyProtection="1">
      <alignment horizontal="left" vertical="center" shrinkToFit="1"/>
    </xf>
    <xf numFmtId="1" fontId="13" fillId="0" borderId="5" xfId="0" applyFont="1" applyBorder="1"/>
    <xf numFmtId="1" fontId="13" fillId="0" borderId="31" xfId="0" applyFont="1" applyBorder="1"/>
    <xf numFmtId="38" fontId="13" fillId="3" borderId="42" xfId="7" applyFont="1" applyFill="1" applyBorder="1" applyAlignment="1" applyProtection="1">
      <alignment horizontal="left" vertical="center" shrinkToFit="1"/>
      <protection locked="0"/>
    </xf>
    <xf numFmtId="1" fontId="13" fillId="3" borderId="43" xfId="0" applyFont="1" applyFill="1" applyBorder="1" applyProtection="1">
      <protection locked="0"/>
    </xf>
    <xf numFmtId="1" fontId="13" fillId="3" borderId="58" xfId="0" applyFont="1" applyFill="1" applyBorder="1" applyProtection="1">
      <protection locked="0"/>
    </xf>
    <xf numFmtId="38" fontId="13" fillId="0" borderId="15" xfId="7" applyFont="1" applyBorder="1" applyAlignment="1" applyProtection="1">
      <alignment vertical="center" shrinkToFit="1"/>
    </xf>
    <xf numFmtId="38" fontId="13" fillId="0" borderId="54" xfId="7" applyFont="1" applyBorder="1" applyAlignment="1" applyProtection="1">
      <alignment vertical="center" shrinkToFit="1"/>
    </xf>
    <xf numFmtId="38" fontId="13" fillId="4" borderId="15" xfId="7" applyFont="1" applyFill="1" applyBorder="1" applyAlignment="1" applyProtection="1">
      <alignment horizontal="left" vertical="center" shrinkToFit="1"/>
      <protection locked="0"/>
    </xf>
    <xf numFmtId="38" fontId="13" fillId="4" borderId="54" xfId="7" applyFont="1" applyFill="1" applyBorder="1" applyAlignment="1" applyProtection="1">
      <alignment horizontal="left" vertical="center" shrinkToFit="1"/>
      <protection locked="0"/>
    </xf>
    <xf numFmtId="38" fontId="13" fillId="0" borderId="1" xfId="7" applyFont="1" applyFill="1" applyBorder="1" applyAlignment="1" applyProtection="1">
      <alignment horizontal="left" vertical="center" shrinkToFit="1"/>
      <protection locked="0"/>
    </xf>
    <xf numFmtId="38" fontId="13" fillId="0" borderId="5" xfId="7" applyFont="1" applyFill="1" applyBorder="1" applyAlignment="1" applyProtection="1">
      <alignment horizontal="left" vertical="center" shrinkToFit="1"/>
      <protection locked="0"/>
    </xf>
    <xf numFmtId="38" fontId="13" fillId="0" borderId="31" xfId="7" applyFont="1" applyFill="1" applyBorder="1" applyAlignment="1" applyProtection="1">
      <alignment horizontal="left" vertical="center" shrinkToFit="1"/>
      <protection locked="0"/>
    </xf>
    <xf numFmtId="1" fontId="14" fillId="0" borderId="5" xfId="0" applyFont="1" applyBorder="1"/>
    <xf numFmtId="1" fontId="14" fillId="0" borderId="31" xfId="0" applyFont="1" applyBorder="1"/>
    <xf numFmtId="38" fontId="6" fillId="0" borderId="1" xfId="7" applyFont="1" applyBorder="1" applyAlignment="1">
      <alignment horizontal="left" vertical="top" shrinkToFit="1"/>
    </xf>
    <xf numFmtId="38" fontId="6" fillId="0" borderId="5" xfId="7" applyFont="1" applyBorder="1" applyAlignment="1">
      <alignment horizontal="left" vertical="top" shrinkToFit="1"/>
    </xf>
    <xf numFmtId="38" fontId="6" fillId="0" borderId="31" xfId="7" applyFont="1" applyBorder="1" applyAlignment="1">
      <alignment horizontal="left" vertical="top" shrinkToFit="1"/>
    </xf>
    <xf numFmtId="38" fontId="6" fillId="0" borderId="1" xfId="7" applyFont="1" applyBorder="1" applyAlignment="1">
      <alignment horizontal="left" vertical="center" shrinkToFit="1"/>
    </xf>
    <xf numFmtId="38" fontId="6" fillId="0" borderId="9" xfId="7" applyFont="1" applyBorder="1" applyAlignment="1">
      <alignment horizontal="left" vertical="center" shrinkToFit="1"/>
    </xf>
    <xf numFmtId="38" fontId="13" fillId="0" borderId="1" xfId="7" applyFont="1" applyBorder="1" applyAlignment="1" applyProtection="1">
      <alignment horizontal="left" vertical="center" shrinkToFit="1"/>
    </xf>
    <xf numFmtId="38" fontId="13" fillId="0" borderId="5" xfId="7" applyFont="1" applyBorder="1" applyAlignment="1" applyProtection="1">
      <alignment horizontal="left" vertical="center" shrinkToFit="1"/>
    </xf>
    <xf numFmtId="38" fontId="13" fillId="0" borderId="31" xfId="7" applyFont="1" applyBorder="1" applyAlignment="1" applyProtection="1">
      <alignment horizontal="left" vertical="center" shrinkToFit="1"/>
    </xf>
    <xf numFmtId="38" fontId="13" fillId="0" borderId="55" xfId="7" applyFont="1" applyBorder="1" applyAlignment="1">
      <alignment horizontal="left" vertical="top" wrapText="1"/>
    </xf>
    <xf numFmtId="38" fontId="13" fillId="0" borderId="56" xfId="7" applyFont="1" applyBorder="1" applyAlignment="1">
      <alignment horizontal="left" vertical="top" wrapText="1"/>
    </xf>
    <xf numFmtId="38" fontId="13" fillId="0" borderId="57" xfId="7" applyFont="1" applyBorder="1" applyAlignment="1">
      <alignment horizontal="left" vertical="top" wrapText="1"/>
    </xf>
    <xf numFmtId="38" fontId="7" fillId="0" borderId="1" xfId="7" applyFont="1" applyBorder="1" applyAlignment="1">
      <alignment horizontal="left" vertical="center" wrapText="1"/>
    </xf>
    <xf numFmtId="38" fontId="7" fillId="0" borderId="9" xfId="7" applyFont="1" applyBorder="1" applyAlignment="1">
      <alignment horizontal="left" vertical="center" wrapText="1"/>
    </xf>
    <xf numFmtId="38" fontId="7" fillId="0" borderId="31" xfId="7" applyFont="1" applyBorder="1" applyAlignment="1">
      <alignment horizontal="left" vertical="center" wrapText="1"/>
    </xf>
    <xf numFmtId="38" fontId="13" fillId="0" borderId="1" xfId="7" applyFont="1" applyBorder="1" applyAlignment="1">
      <alignment horizontal="left" vertical="center" shrinkToFit="1"/>
    </xf>
    <xf numFmtId="38" fontId="13" fillId="0" borderId="5" xfId="7" applyFont="1" applyBorder="1" applyAlignment="1">
      <alignment horizontal="left" vertical="center" shrinkToFit="1"/>
    </xf>
    <xf numFmtId="38" fontId="13" fillId="0" borderId="31" xfId="7" applyFont="1" applyBorder="1" applyAlignment="1">
      <alignment horizontal="left" vertical="center" shrinkToFit="1"/>
    </xf>
    <xf numFmtId="38" fontId="7" fillId="0" borderId="1" xfId="7" applyFont="1" applyBorder="1" applyAlignment="1">
      <alignment horizontal="left" vertical="center" shrinkToFit="1"/>
    </xf>
    <xf numFmtId="38" fontId="7" fillId="0" borderId="9" xfId="7" applyFont="1" applyBorder="1" applyAlignment="1">
      <alignment horizontal="left" vertical="center" shrinkToFit="1"/>
    </xf>
    <xf numFmtId="38" fontId="7" fillId="0" borderId="31" xfId="7" applyFont="1" applyBorder="1" applyAlignment="1">
      <alignment horizontal="left" vertical="center" shrinkToFit="1"/>
    </xf>
    <xf numFmtId="38" fontId="6" fillId="0" borderId="5" xfId="7" applyFont="1" applyBorder="1" applyAlignment="1">
      <alignment horizontal="left" vertical="center" shrinkToFit="1"/>
    </xf>
    <xf numFmtId="38" fontId="6" fillId="0" borderId="31" xfId="7" applyFont="1" applyBorder="1" applyAlignment="1">
      <alignment horizontal="left" vertical="center" shrinkToFit="1"/>
    </xf>
    <xf numFmtId="38" fontId="12" fillId="0" borderId="1" xfId="7" applyFont="1" applyBorder="1" applyAlignment="1">
      <alignment horizontal="left" vertical="center" shrinkToFit="1"/>
    </xf>
    <xf numFmtId="38" fontId="12" fillId="0" borderId="5" xfId="7" applyFont="1" applyBorder="1" applyAlignment="1">
      <alignment horizontal="left" vertical="center" shrinkToFit="1"/>
    </xf>
    <xf numFmtId="38" fontId="12" fillId="0" borderId="31" xfId="7" applyFont="1" applyBorder="1" applyAlignment="1">
      <alignment horizontal="left" vertical="center" shrinkToFit="1"/>
    </xf>
    <xf numFmtId="38" fontId="7" fillId="0" borderId="1" xfId="7" applyFont="1" applyBorder="1" applyAlignment="1">
      <alignment horizontal="center" vertical="center" shrinkToFit="1"/>
    </xf>
    <xf numFmtId="38" fontId="7" fillId="0" borderId="9" xfId="7" applyFont="1" applyBorder="1" applyAlignment="1">
      <alignment horizontal="center" vertical="center" shrinkToFit="1"/>
    </xf>
    <xf numFmtId="38" fontId="7" fillId="0" borderId="31" xfId="7" applyFont="1" applyBorder="1" applyAlignment="1">
      <alignment horizontal="center" vertical="center" shrinkToFit="1"/>
    </xf>
    <xf numFmtId="38" fontId="11" fillId="0" borderId="21" xfId="7" applyFont="1" applyBorder="1" applyAlignment="1">
      <alignment vertical="center" shrinkToFit="1"/>
    </xf>
    <xf numFmtId="38" fontId="11" fillId="0" borderId="37" xfId="7" applyFont="1" applyBorder="1" applyAlignment="1">
      <alignment vertical="center" shrinkToFit="1"/>
    </xf>
    <xf numFmtId="38" fontId="6" fillId="4" borderId="19" xfId="7" applyFont="1" applyFill="1" applyBorder="1" applyAlignment="1" applyProtection="1">
      <alignment vertical="center" shrinkToFit="1"/>
      <protection locked="0"/>
    </xf>
    <xf numFmtId="38" fontId="6" fillId="4" borderId="53" xfId="7" applyFont="1" applyFill="1" applyBorder="1" applyAlignment="1" applyProtection="1">
      <alignment vertical="center" shrinkToFit="1"/>
      <protection locked="0"/>
    </xf>
    <xf numFmtId="38" fontId="6" fillId="0" borderId="15" xfId="7" applyFont="1" applyBorder="1" applyAlignment="1">
      <alignment vertical="center" shrinkToFit="1"/>
    </xf>
    <xf numFmtId="38" fontId="6" fillId="0" borderId="54" xfId="7" applyFont="1" applyBorder="1" applyAlignment="1">
      <alignment vertical="center" shrinkToFit="1"/>
    </xf>
    <xf numFmtId="38" fontId="6" fillId="0" borderId="10" xfId="7" applyFont="1" applyBorder="1" applyAlignment="1">
      <alignment vertical="center" shrinkToFit="1"/>
    </xf>
    <xf numFmtId="38" fontId="6" fillId="4" borderId="1" xfId="7" applyFont="1" applyFill="1" applyBorder="1" applyAlignment="1" applyProtection="1">
      <alignment horizontal="left" vertical="center" shrinkToFit="1"/>
      <protection locked="0"/>
    </xf>
    <xf numFmtId="38" fontId="6" fillId="4" borderId="5" xfId="7" applyFont="1" applyFill="1" applyBorder="1" applyAlignment="1" applyProtection="1">
      <alignment horizontal="left" vertical="center" shrinkToFit="1"/>
      <protection locked="0"/>
    </xf>
    <xf numFmtId="38" fontId="6" fillId="4" borderId="31" xfId="7" applyFont="1" applyFill="1" applyBorder="1" applyAlignment="1" applyProtection="1">
      <alignment horizontal="left" vertical="center" shrinkToFit="1"/>
      <protection locked="0"/>
    </xf>
    <xf numFmtId="1" fontId="0" fillId="0" borderId="0" xfId="0" applyFont="1" applyAlignment="1">
      <alignment horizontal="left" vertical="center" wrapText="1"/>
    </xf>
    <xf numFmtId="1" fontId="6" fillId="0" borderId="15" xfId="0" applyFont="1" applyBorder="1" applyAlignment="1">
      <alignment horizontal="center"/>
    </xf>
    <xf numFmtId="1" fontId="6" fillId="0" borderId="47" xfId="0" applyFont="1" applyBorder="1" applyAlignment="1">
      <alignment horizontal="center" vertical="center"/>
    </xf>
    <xf numFmtId="1" fontId="6" fillId="0" borderId="48" xfId="0" applyFont="1" applyBorder="1" applyAlignment="1">
      <alignment horizontal="center" vertical="center"/>
    </xf>
    <xf numFmtId="38" fontId="7" fillId="0" borderId="2" xfId="7" applyFont="1" applyBorder="1" applyAlignment="1">
      <alignment horizontal="left" vertical="center" wrapText="1"/>
    </xf>
    <xf numFmtId="38" fontId="7" fillId="0" borderId="6" xfId="7" applyFont="1" applyBorder="1" applyAlignment="1">
      <alignment horizontal="left" vertical="center" wrapText="1"/>
    </xf>
    <xf numFmtId="38" fontId="7" fillId="0" borderId="13" xfId="7" applyFont="1" applyBorder="1" applyAlignment="1">
      <alignment horizontal="left" vertical="center" wrapText="1"/>
    </xf>
    <xf numFmtId="38" fontId="7" fillId="0" borderId="44" xfId="7" applyFont="1" applyBorder="1" applyAlignment="1">
      <alignment horizontal="left" vertical="center" wrapText="1"/>
    </xf>
    <xf numFmtId="38" fontId="7" fillId="0" borderId="72" xfId="7" applyFont="1" applyBorder="1" applyAlignment="1">
      <alignment horizontal="left" vertical="center" wrapText="1"/>
    </xf>
    <xf numFmtId="38" fontId="7" fillId="0" borderId="81" xfId="7" applyFont="1" applyBorder="1" applyAlignment="1">
      <alignment horizontal="left" vertical="center" wrapText="1"/>
    </xf>
    <xf numFmtId="177" fontId="6" fillId="0" borderId="10" xfId="0" applyNumberFormat="1" applyFont="1" applyBorder="1" applyAlignment="1">
      <alignment horizontal="center" vertical="center"/>
    </xf>
    <xf numFmtId="177" fontId="6" fillId="0" borderId="50" xfId="0" applyNumberFormat="1" applyFont="1" applyBorder="1" applyAlignment="1">
      <alignment horizontal="center" vertical="center"/>
    </xf>
    <xf numFmtId="38" fontId="7" fillId="0" borderId="46" xfId="7" applyFont="1" applyBorder="1" applyAlignment="1">
      <alignment horizontal="left" vertical="center" wrapText="1"/>
    </xf>
    <xf numFmtId="38" fontId="7" fillId="0" borderId="73" xfId="7" applyFont="1" applyBorder="1" applyAlignment="1">
      <alignment horizontal="left" vertical="center" wrapText="1"/>
    </xf>
    <xf numFmtId="38" fontId="7" fillId="0" borderId="82" xfId="7" applyFont="1" applyBorder="1" applyAlignment="1">
      <alignment horizontal="left" vertical="center" wrapText="1"/>
    </xf>
    <xf numFmtId="177" fontId="6" fillId="0" borderId="51" xfId="0" applyNumberFormat="1" applyFont="1" applyBorder="1" applyAlignment="1">
      <alignment horizontal="center" vertical="center"/>
    </xf>
    <xf numFmtId="1" fontId="6" fillId="0" borderId="49" xfId="0" applyFont="1" applyBorder="1" applyAlignment="1">
      <alignment horizontal="center" vertical="center"/>
    </xf>
    <xf numFmtId="38" fontId="7" fillId="0" borderId="4" xfId="7" applyFont="1" applyBorder="1" applyAlignment="1">
      <alignment horizontal="left" vertical="center" wrapText="1"/>
    </xf>
    <xf numFmtId="38" fontId="7" fillId="0" borderId="7" xfId="7" applyFont="1" applyBorder="1" applyAlignment="1">
      <alignment horizontal="left" vertical="center" wrapText="1"/>
    </xf>
    <xf numFmtId="38" fontId="7" fillId="0" borderId="14" xfId="7" applyFont="1" applyBorder="1" applyAlignment="1">
      <alignment horizontal="left" vertical="center" wrapText="1"/>
    </xf>
    <xf numFmtId="177" fontId="6" fillId="0" borderId="12" xfId="0" applyNumberFormat="1" applyFont="1" applyBorder="1" applyAlignment="1">
      <alignment horizontal="center" vertical="center"/>
    </xf>
    <xf numFmtId="1" fontId="17" fillId="5" borderId="0" xfId="0" applyFont="1" applyFill="1" applyBorder="1" applyAlignment="1">
      <alignment horizontal="left" vertical="top" wrapText="1"/>
    </xf>
    <xf numFmtId="1" fontId="16" fillId="0" borderId="62" xfId="0" applyFont="1" applyBorder="1" applyAlignment="1">
      <alignment horizontal="center" vertical="center"/>
    </xf>
    <xf numFmtId="1" fontId="16" fillId="0" borderId="68" xfId="0" applyFont="1" applyBorder="1" applyAlignment="1">
      <alignment horizontal="center" vertical="center"/>
    </xf>
    <xf numFmtId="1" fontId="16" fillId="0" borderId="74" xfId="0" applyFont="1" applyBorder="1" applyAlignment="1">
      <alignment horizontal="center" vertical="center"/>
    </xf>
    <xf numFmtId="1" fontId="16" fillId="0" borderId="0" xfId="0" applyFont="1" applyAlignment="1">
      <alignment horizontal="right" vertical="center"/>
    </xf>
    <xf numFmtId="1" fontId="6" fillId="0" borderId="1" xfId="0" applyFont="1" applyBorder="1" applyAlignment="1">
      <alignment horizontal="right"/>
    </xf>
    <xf numFmtId="1" fontId="6" fillId="0" borderId="5" xfId="0" applyFont="1" applyBorder="1" applyAlignment="1">
      <alignment horizontal="right"/>
    </xf>
    <xf numFmtId="38" fontId="6" fillId="0" borderId="5" xfId="7" applyFont="1" applyBorder="1" applyAlignment="1">
      <alignment horizontal="center" vertical="center"/>
    </xf>
    <xf numFmtId="184" fontId="6" fillId="5" borderId="2" xfId="0" applyNumberFormat="1" applyFont="1" applyFill="1" applyBorder="1" applyAlignment="1">
      <alignment horizontal="left"/>
    </xf>
    <xf numFmtId="184" fontId="6" fillId="5" borderId="13" xfId="0" applyNumberFormat="1" applyFont="1" applyFill="1" applyBorder="1" applyAlignment="1">
      <alignment horizontal="left"/>
    </xf>
    <xf numFmtId="184" fontId="6" fillId="5" borderId="4" xfId="0" applyNumberFormat="1" applyFont="1" applyFill="1" applyBorder="1" applyAlignment="1">
      <alignment horizontal="left"/>
    </xf>
    <xf numFmtId="184" fontId="6" fillId="5" borderId="14" xfId="0" applyNumberFormat="1" applyFont="1" applyFill="1" applyBorder="1" applyAlignment="1">
      <alignment horizontal="left"/>
    </xf>
    <xf numFmtId="184" fontId="6" fillId="5" borderId="15" xfId="0" applyNumberFormat="1" applyFont="1" applyFill="1" applyBorder="1" applyAlignment="1">
      <alignment horizontal="center" vertical="center" textRotation="255" shrinkToFit="1"/>
    </xf>
    <xf numFmtId="184" fontId="6" fillId="5" borderId="3" xfId="0" applyNumberFormat="1" applyFont="1" applyFill="1" applyBorder="1" applyAlignment="1">
      <alignment horizontal="center"/>
    </xf>
    <xf numFmtId="184" fontId="6" fillId="5" borderId="4" xfId="0" applyNumberFormat="1" applyFont="1" applyFill="1" applyBorder="1" applyAlignment="1">
      <alignment horizontal="center"/>
    </xf>
    <xf numFmtId="184" fontId="6" fillId="5" borderId="11" xfId="0" applyNumberFormat="1" applyFont="1" applyFill="1" applyBorder="1" applyAlignment="1">
      <alignment horizontal="center"/>
    </xf>
    <xf numFmtId="184" fontId="6" fillId="5" borderId="12" xfId="0" applyNumberFormat="1" applyFont="1" applyFill="1" applyBorder="1" applyAlignment="1">
      <alignment horizontal="center"/>
    </xf>
    <xf numFmtId="184" fontId="6" fillId="5" borderId="7" xfId="0" applyNumberFormat="1" applyFont="1" applyFill="1" applyBorder="1" applyAlignment="1">
      <alignment horizontal="left"/>
    </xf>
    <xf numFmtId="184" fontId="6" fillId="5" borderId="2" xfId="0" applyNumberFormat="1" applyFont="1" applyFill="1" applyBorder="1" applyAlignment="1">
      <alignment horizontal="left" wrapText="1"/>
    </xf>
    <xf numFmtId="184" fontId="6" fillId="5" borderId="6" xfId="0" applyNumberFormat="1" applyFont="1" applyFill="1" applyBorder="1" applyAlignment="1">
      <alignment horizontal="left" wrapText="1"/>
    </xf>
    <xf numFmtId="184" fontId="6" fillId="5" borderId="13" xfId="0" applyNumberFormat="1" applyFont="1" applyFill="1" applyBorder="1" applyAlignment="1">
      <alignment horizontal="left" wrapText="1"/>
    </xf>
    <xf numFmtId="184" fontId="6" fillId="5" borderId="3" xfId="0" applyNumberFormat="1" applyFont="1" applyFill="1" applyBorder="1" applyAlignment="1">
      <alignment horizontal="left" wrapText="1"/>
    </xf>
    <xf numFmtId="184" fontId="6" fillId="5" borderId="0" xfId="0" applyNumberFormat="1" applyFont="1" applyFill="1" applyBorder="1" applyAlignment="1">
      <alignment horizontal="left" wrapText="1"/>
    </xf>
    <xf numFmtId="184" fontId="6" fillId="5" borderId="8" xfId="0" applyNumberFormat="1" applyFont="1" applyFill="1" applyBorder="1" applyAlignment="1">
      <alignment horizontal="left" wrapText="1"/>
    </xf>
    <xf numFmtId="184" fontId="6" fillId="5" borderId="3" xfId="0" applyNumberFormat="1" applyFont="1" applyFill="1" applyBorder="1" applyAlignment="1">
      <alignment horizontal="left"/>
    </xf>
    <xf numFmtId="184" fontId="6" fillId="5" borderId="0" xfId="0" applyNumberFormat="1" applyFont="1" applyFill="1" applyBorder="1"/>
    <xf numFmtId="184" fontId="6" fillId="5" borderId="8" xfId="0" applyNumberFormat="1" applyFont="1" applyFill="1" applyBorder="1"/>
    <xf numFmtId="184" fontId="6" fillId="5" borderId="15" xfId="0" applyNumberFormat="1" applyFont="1" applyFill="1" applyBorder="1" applyAlignment="1">
      <alignment horizontal="left"/>
    </xf>
    <xf numFmtId="184" fontId="6" fillId="5" borderId="5" xfId="0" applyNumberFormat="1" applyFont="1" applyFill="1" applyBorder="1" applyAlignment="1">
      <alignment horizontal="center"/>
    </xf>
    <xf numFmtId="184" fontId="6" fillId="5" borderId="6" xfId="0" applyNumberFormat="1" applyFont="1" applyFill="1" applyBorder="1" applyAlignment="1">
      <alignment horizontal="left"/>
    </xf>
    <xf numFmtId="1" fontId="6" fillId="5" borderId="2" xfId="0" applyFont="1" applyFill="1" applyBorder="1" applyAlignment="1">
      <alignment horizontal="center" vertical="center" textRotation="255"/>
    </xf>
    <xf numFmtId="1" fontId="6" fillId="5" borderId="6" xfId="0" applyFont="1" applyFill="1" applyBorder="1" applyAlignment="1">
      <alignment horizontal="center" vertical="center" textRotation="255"/>
    </xf>
    <xf numFmtId="1" fontId="6" fillId="5" borderId="13" xfId="0" applyFont="1" applyFill="1" applyBorder="1" applyAlignment="1">
      <alignment horizontal="center" vertical="center" textRotation="255"/>
    </xf>
    <xf numFmtId="1" fontId="6" fillId="5" borderId="3" xfId="0" applyFont="1" applyFill="1" applyBorder="1" applyAlignment="1">
      <alignment horizontal="center" vertical="center" textRotation="255"/>
    </xf>
    <xf numFmtId="1" fontId="6" fillId="5" borderId="0" xfId="0" applyFont="1" applyFill="1" applyBorder="1" applyAlignment="1">
      <alignment horizontal="center" vertical="center" textRotation="255"/>
    </xf>
    <xf numFmtId="1" fontId="6" fillId="5" borderId="8" xfId="0" applyFont="1" applyFill="1" applyBorder="1" applyAlignment="1">
      <alignment horizontal="center" vertical="center" textRotation="255"/>
    </xf>
    <xf numFmtId="1" fontId="6" fillId="5" borderId="4" xfId="0" applyFont="1" applyFill="1" applyBorder="1" applyAlignment="1">
      <alignment horizontal="center" vertical="center" textRotation="255"/>
    </xf>
    <xf numFmtId="1" fontId="6" fillId="5" borderId="7" xfId="0" applyFont="1" applyFill="1" applyBorder="1" applyAlignment="1">
      <alignment horizontal="center" vertical="center" textRotation="255"/>
    </xf>
    <xf numFmtId="1" fontId="6" fillId="5" borderId="14" xfId="0" applyFont="1" applyFill="1" applyBorder="1" applyAlignment="1">
      <alignment horizontal="center" vertical="center" textRotation="255"/>
    </xf>
    <xf numFmtId="184" fontId="6" fillId="5" borderId="15" xfId="0" applyNumberFormat="1" applyFont="1" applyFill="1" applyBorder="1" applyAlignment="1">
      <alignment horizontal="center"/>
    </xf>
    <xf numFmtId="184" fontId="6" fillId="5" borderId="1" xfId="0" applyNumberFormat="1" applyFont="1" applyFill="1" applyBorder="1" applyAlignment="1">
      <alignment horizontal="left"/>
    </xf>
    <xf numFmtId="1" fontId="6" fillId="5" borderId="5" xfId="0" applyFont="1" applyFill="1" applyBorder="1"/>
    <xf numFmtId="1" fontId="6" fillId="5" borderId="9" xfId="0" applyFont="1" applyFill="1" applyBorder="1"/>
    <xf numFmtId="184" fontId="6" fillId="5" borderId="5" xfId="0" applyNumberFormat="1" applyFont="1" applyFill="1" applyBorder="1" applyAlignment="1">
      <alignment horizontal="left"/>
    </xf>
    <xf numFmtId="184" fontId="6" fillId="5" borderId="9" xfId="0" applyNumberFormat="1" applyFont="1" applyFill="1" applyBorder="1" applyAlignment="1">
      <alignment horizontal="left"/>
    </xf>
    <xf numFmtId="1" fontId="8" fillId="0" borderId="15" xfId="0" applyFont="1" applyBorder="1" applyAlignment="1">
      <alignment vertical="center" shrinkToFit="1"/>
    </xf>
    <xf numFmtId="186" fontId="8" fillId="0" borderId="1" xfId="0" applyNumberFormat="1" applyFont="1" applyBorder="1" applyAlignment="1">
      <alignment horizontal="right" vertical="center"/>
    </xf>
    <xf numFmtId="186" fontId="8" fillId="0" borderId="5" xfId="0" applyNumberFormat="1" applyFont="1" applyBorder="1" applyAlignment="1">
      <alignment horizontal="right" vertical="center"/>
    </xf>
    <xf numFmtId="1" fontId="8" fillId="0" borderId="15" xfId="0" applyFont="1" applyBorder="1" applyAlignment="1">
      <alignment horizontal="center" vertical="center"/>
    </xf>
    <xf numFmtId="1" fontId="8" fillId="0" borderId="10" xfId="0" applyFont="1" applyBorder="1" applyAlignment="1">
      <alignment horizontal="center" vertical="center" shrinkToFit="1"/>
    </xf>
    <xf numFmtId="1" fontId="8" fillId="0" borderId="12" xfId="0" applyFont="1" applyBorder="1" applyAlignment="1">
      <alignment horizontal="center" vertical="center" shrinkToFit="1"/>
    </xf>
    <xf numFmtId="1" fontId="8" fillId="0" borderId="2" xfId="0" applyFont="1" applyBorder="1" applyAlignment="1">
      <alignment horizontal="left" vertical="center" shrinkToFit="1"/>
    </xf>
    <xf numFmtId="1" fontId="8" fillId="0" borderId="6" xfId="0" applyFont="1" applyBorder="1" applyAlignment="1">
      <alignment horizontal="left" vertical="center" shrinkToFit="1"/>
    </xf>
    <xf numFmtId="1" fontId="8" fillId="0" borderId="13" xfId="0" applyFont="1" applyBorder="1" applyAlignment="1">
      <alignment horizontal="left" vertical="center" shrinkToFit="1"/>
    </xf>
    <xf numFmtId="1" fontId="8" fillId="0" borderId="4" xfId="0" applyFont="1" applyBorder="1" applyAlignment="1">
      <alignment horizontal="left" vertical="center" shrinkToFit="1"/>
    </xf>
    <xf numFmtId="1" fontId="8" fillId="0" borderId="7" xfId="0" applyFont="1" applyBorder="1" applyAlignment="1">
      <alignment horizontal="left" vertical="center" shrinkToFit="1"/>
    </xf>
    <xf numFmtId="1" fontId="8" fillId="0" borderId="14" xfId="0" applyFont="1" applyBorder="1" applyAlignment="1">
      <alignment horizontal="left" vertical="center" shrinkToFit="1"/>
    </xf>
    <xf numFmtId="1" fontId="8" fillId="0" borderId="2" xfId="0" applyFont="1" applyBorder="1" applyAlignment="1">
      <alignment horizontal="left" vertical="center"/>
    </xf>
    <xf numFmtId="1" fontId="8" fillId="0" borderId="6" xfId="0" applyFont="1" applyBorder="1" applyAlignment="1">
      <alignment horizontal="left" vertical="center"/>
    </xf>
    <xf numFmtId="1" fontId="8" fillId="0" borderId="13" xfId="0" applyFont="1" applyBorder="1" applyAlignment="1">
      <alignment horizontal="left" vertical="center"/>
    </xf>
    <xf numFmtId="1" fontId="8" fillId="0" borderId="4" xfId="0" applyFont="1" applyBorder="1" applyAlignment="1">
      <alignment horizontal="left" vertical="center"/>
    </xf>
    <xf numFmtId="1" fontId="8" fillId="0" borderId="7" xfId="0" applyFont="1" applyBorder="1" applyAlignment="1">
      <alignment horizontal="left" vertical="center"/>
    </xf>
    <xf numFmtId="1" fontId="8" fillId="0" borderId="14" xfId="0" applyFont="1" applyBorder="1" applyAlignment="1">
      <alignment horizontal="left" vertical="center"/>
    </xf>
    <xf numFmtId="1" fontId="8" fillId="0" borderId="11" xfId="0" applyFont="1" applyBorder="1" applyAlignment="1">
      <alignment horizontal="center" vertical="center" shrinkToFit="1"/>
    </xf>
    <xf numFmtId="1" fontId="8" fillId="0" borderId="1" xfId="0" applyFont="1" applyBorder="1" applyAlignment="1">
      <alignment horizontal="center" vertical="center"/>
    </xf>
    <xf numFmtId="1" fontId="8" fillId="0" borderId="9" xfId="0" applyFont="1" applyBorder="1" applyAlignment="1">
      <alignment horizontal="center" vertical="center"/>
    </xf>
    <xf numFmtId="1" fontId="8" fillId="0" borderId="1" xfId="0" applyFont="1" applyBorder="1" applyAlignment="1">
      <alignment horizontal="left" vertical="center" shrinkToFit="1"/>
    </xf>
    <xf numFmtId="1" fontId="8" fillId="0" borderId="9" xfId="0" applyFont="1" applyBorder="1" applyAlignment="1">
      <alignment horizontal="left" vertical="center" shrinkToFit="1"/>
    </xf>
    <xf numFmtId="1" fontId="8" fillId="0" borderId="1" xfId="0" applyFont="1" applyBorder="1" applyAlignment="1">
      <alignment horizontal="left" vertical="center"/>
    </xf>
    <xf numFmtId="1" fontId="8" fillId="0" borderId="9" xfId="0" applyFont="1" applyBorder="1" applyAlignment="1">
      <alignment horizontal="left" vertical="center"/>
    </xf>
    <xf numFmtId="1" fontId="8" fillId="0" borderId="1" xfId="0" applyFont="1" applyBorder="1" applyAlignment="1">
      <alignment vertical="center" shrinkToFit="1"/>
    </xf>
    <xf numFmtId="1" fontId="8" fillId="0" borderId="9" xfId="0" applyFont="1" applyBorder="1" applyAlignment="1">
      <alignment vertical="center" shrinkToFit="1"/>
    </xf>
    <xf numFmtId="1" fontId="8" fillId="0" borderId="5" xfId="0" applyFont="1" applyFill="1" applyBorder="1" applyAlignment="1">
      <alignment horizontal="center" vertical="center"/>
    </xf>
    <xf numFmtId="1" fontId="8" fillId="0" borderId="5" xfId="0" applyFont="1" applyFill="1" applyBorder="1" applyAlignment="1">
      <alignment vertical="center"/>
    </xf>
    <xf numFmtId="1" fontId="8" fillId="0" borderId="9" xfId="0" applyFont="1" applyBorder="1" applyAlignment="1">
      <alignment vertical="center"/>
    </xf>
    <xf numFmtId="1" fontId="8" fillId="0" borderId="5" xfId="0" applyFont="1" applyBorder="1" applyAlignment="1">
      <alignment horizontal="left" vertical="center" shrinkToFit="1"/>
    </xf>
    <xf numFmtId="1" fontId="10" fillId="0" borderId="7" xfId="0" applyFont="1" applyBorder="1" applyAlignment="1">
      <alignment horizontal="center" vertical="center"/>
    </xf>
    <xf numFmtId="1" fontId="8" fillId="0" borderId="1" xfId="0" applyFont="1" applyBorder="1" applyAlignment="1">
      <alignment vertical="center"/>
    </xf>
    <xf numFmtId="1" fontId="19" fillId="5" borderId="11" xfId="0" applyFont="1" applyFill="1" applyBorder="1" applyAlignment="1">
      <alignment horizontal="left" vertical="center"/>
    </xf>
    <xf numFmtId="1" fontId="6" fillId="5" borderId="0" xfId="0" applyFont="1" applyFill="1" applyBorder="1" applyAlignment="1">
      <alignment horizontal="left" vertical="center"/>
    </xf>
    <xf numFmtId="1" fontId="6" fillId="5" borderId="88" xfId="0" applyFont="1" applyFill="1" applyBorder="1" applyAlignment="1">
      <alignment horizontal="center" vertical="center"/>
    </xf>
    <xf numFmtId="1" fontId="6" fillId="5" borderId="89" xfId="0" applyFont="1" applyFill="1" applyBorder="1" applyAlignment="1">
      <alignment horizontal="center" vertical="center"/>
    </xf>
    <xf numFmtId="1" fontId="6" fillId="5" borderId="51" xfId="0" applyFont="1" applyFill="1" applyBorder="1" applyAlignment="1">
      <alignment horizontal="left" vertical="center"/>
    </xf>
    <xf numFmtId="1" fontId="6" fillId="5" borderId="11" xfId="0" applyFont="1" applyFill="1" applyBorder="1" applyAlignment="1">
      <alignment horizontal="left" vertical="center"/>
    </xf>
    <xf numFmtId="182" fontId="6" fillId="0" borderId="48" xfId="7" applyNumberFormat="1" applyFont="1" applyBorder="1" applyAlignment="1">
      <alignment horizontal="center" vertical="center"/>
    </xf>
    <xf numFmtId="182" fontId="6" fillId="0" borderId="49" xfId="7" applyNumberFormat="1" applyFont="1" applyBorder="1" applyAlignment="1">
      <alignment horizontal="center" vertical="center"/>
    </xf>
    <xf numFmtId="1" fontId="17" fillId="5" borderId="6" xfId="0" applyFont="1" applyFill="1" applyBorder="1" applyAlignment="1">
      <alignment horizontal="left" vertical="top" wrapText="1"/>
    </xf>
    <xf numFmtId="38" fontId="7" fillId="0" borderId="10" xfId="7" applyFont="1" applyBorder="1" applyAlignment="1">
      <alignment horizontal="left" vertical="center" wrapText="1"/>
    </xf>
    <xf numFmtId="38" fontId="7" fillId="0" borderId="50" xfId="7" applyFont="1" applyBorder="1" applyAlignment="1">
      <alignment horizontal="left" vertical="center" wrapText="1"/>
    </xf>
    <xf numFmtId="182" fontId="6" fillId="0" borderId="47" xfId="7" applyNumberFormat="1" applyFont="1" applyBorder="1" applyAlignment="1">
      <alignment horizontal="center" vertical="center"/>
    </xf>
    <xf numFmtId="38" fontId="7" fillId="0" borderId="51" xfId="7" applyFont="1" applyBorder="1" applyAlignment="1">
      <alignment horizontal="left" vertical="center" wrapText="1"/>
    </xf>
    <xf numFmtId="1" fontId="6" fillId="5" borderId="0" xfId="0" applyFont="1" applyFill="1" applyBorder="1" applyAlignment="1">
      <alignment horizontal="center"/>
    </xf>
    <xf numFmtId="195" fontId="6" fillId="0" borderId="0" xfId="0" applyNumberFormat="1" applyFont="1" applyFill="1" applyBorder="1" applyAlignment="1" applyProtection="1">
      <alignment horizontal="center"/>
      <protection locked="0"/>
    </xf>
    <xf numFmtId="1" fontId="6" fillId="5" borderId="7" xfId="0" applyFont="1" applyFill="1" applyBorder="1" applyAlignment="1">
      <alignment horizontal="center"/>
    </xf>
    <xf numFmtId="196" fontId="6" fillId="0" borderId="7" xfId="0" applyNumberFormat="1" applyFont="1" applyFill="1" applyBorder="1" applyAlignment="1" applyProtection="1">
      <alignment horizontal="center"/>
      <protection locked="0"/>
    </xf>
    <xf numFmtId="196" fontId="6" fillId="0" borderId="0" xfId="0" applyNumberFormat="1" applyFont="1" applyFill="1" applyBorder="1" applyAlignment="1" applyProtection="1">
      <alignment horizontal="center"/>
      <protection locked="0"/>
    </xf>
    <xf numFmtId="195" fontId="6" fillId="0" borderId="7" xfId="0" applyNumberFormat="1" applyFont="1" applyFill="1" applyBorder="1" applyAlignment="1" applyProtection="1">
      <alignment horizontal="center"/>
      <protection locked="0"/>
    </xf>
    <xf numFmtId="1" fontId="6" fillId="5" borderId="0" xfId="0" applyFont="1" applyFill="1" applyAlignment="1">
      <alignment horizontal="center"/>
    </xf>
    <xf numFmtId="188" fontId="6" fillId="0" borderId="88" xfId="0" applyNumberFormat="1" applyFont="1" applyFill="1" applyBorder="1" applyAlignment="1">
      <alignment horizontal="center" vertical="center"/>
    </xf>
    <xf numFmtId="1" fontId="6" fillId="5" borderId="6" xfId="0" applyFont="1" applyFill="1" applyBorder="1" applyAlignment="1">
      <alignment horizontal="center"/>
    </xf>
    <xf numFmtId="1" fontId="8" fillId="0" borderId="10" xfId="0" quotePrefix="1" applyFont="1" applyFill="1" applyBorder="1" applyAlignment="1" applyProtection="1">
      <alignment horizontal="center" vertical="center"/>
    </xf>
    <xf numFmtId="1" fontId="8" fillId="0" borderId="12" xfId="0" quotePrefix="1" applyFont="1" applyFill="1" applyBorder="1" applyAlignment="1" applyProtection="1">
      <alignment horizontal="center" vertical="center"/>
    </xf>
    <xf numFmtId="1" fontId="8" fillId="0" borderId="11" xfId="0" quotePrefix="1" applyFont="1" applyFill="1" applyBorder="1" applyAlignment="1" applyProtection="1">
      <alignment horizontal="center" vertical="center"/>
    </xf>
    <xf numFmtId="1" fontId="8" fillId="0" borderId="101" xfId="0" quotePrefix="1" applyFont="1" applyFill="1" applyBorder="1" applyAlignment="1" applyProtection="1">
      <alignment horizontal="center" vertical="center"/>
    </xf>
    <xf numFmtId="1" fontId="8" fillId="3" borderId="10" xfId="0" applyFont="1" applyFill="1" applyBorder="1" applyAlignment="1" applyProtection="1">
      <alignment horizontal="center" vertical="center"/>
      <protection locked="0"/>
    </xf>
    <xf numFmtId="1" fontId="8" fillId="3" borderId="12" xfId="0" applyFont="1" applyFill="1" applyBorder="1" applyAlignment="1" applyProtection="1">
      <alignment horizontal="center" vertical="center"/>
      <protection locked="0"/>
    </xf>
    <xf numFmtId="1" fontId="8" fillId="3" borderId="2" xfId="0" applyFont="1" applyFill="1" applyBorder="1" applyAlignment="1" applyProtection="1">
      <alignment horizontal="center" vertical="center"/>
      <protection locked="0"/>
    </xf>
    <xf numFmtId="1" fontId="8" fillId="3" borderId="30" xfId="0" applyFont="1" applyFill="1" applyBorder="1" applyAlignment="1" applyProtection="1">
      <alignment horizontal="center" vertical="center"/>
      <protection locked="0"/>
    </xf>
    <xf numFmtId="1" fontId="8" fillId="3" borderId="4" xfId="0" applyFont="1" applyFill="1" applyBorder="1" applyAlignment="1" applyProtection="1">
      <alignment horizontal="center" vertical="center"/>
      <protection locked="0"/>
    </xf>
    <xf numFmtId="1" fontId="8" fillId="3" borderId="33" xfId="0" applyFont="1" applyFill="1" applyBorder="1" applyAlignment="1" applyProtection="1">
      <alignment horizontal="center" vertical="center"/>
      <protection locked="0"/>
    </xf>
    <xf numFmtId="197" fontId="8" fillId="3" borderId="95" xfId="7" applyNumberFormat="1" applyFont="1" applyFill="1" applyBorder="1" applyAlignment="1" applyProtection="1">
      <alignment horizontal="center" vertical="center"/>
      <protection locked="0"/>
    </xf>
    <xf numFmtId="197" fontId="8" fillId="3" borderId="100" xfId="7" applyNumberFormat="1" applyFont="1" applyFill="1" applyBorder="1" applyAlignment="1" applyProtection="1">
      <alignment horizontal="center" vertical="center"/>
      <protection locked="0"/>
    </xf>
    <xf numFmtId="1" fontId="8" fillId="3" borderId="22" xfId="0" applyFont="1" applyFill="1" applyBorder="1" applyAlignment="1" applyProtection="1">
      <alignment horizontal="center" vertical="center"/>
      <protection locked="0"/>
    </xf>
    <xf numFmtId="1" fontId="8" fillId="3" borderId="102" xfId="0" applyFont="1" applyFill="1" applyBorder="1" applyAlignment="1" applyProtection="1">
      <alignment horizontal="center" vertical="center"/>
      <protection locked="0"/>
    </xf>
    <xf numFmtId="1" fontId="8" fillId="0" borderId="6" xfId="0" applyFont="1" applyFill="1" applyBorder="1" applyAlignment="1" applyProtection="1">
      <alignment vertical="center"/>
    </xf>
    <xf numFmtId="1" fontId="8" fillId="0" borderId="7" xfId="0" applyFont="1" applyFill="1" applyBorder="1" applyAlignment="1" applyProtection="1">
      <alignment vertical="center"/>
    </xf>
    <xf numFmtId="38" fontId="6" fillId="0" borderId="0" xfId="7" applyFont="1" applyBorder="1" applyAlignment="1">
      <alignment horizontal="center" vertical="center"/>
    </xf>
    <xf numFmtId="38" fontId="6" fillId="4" borderId="15" xfId="7" applyFont="1" applyFill="1" applyBorder="1" applyAlignment="1" applyProtection="1">
      <alignment horizontal="center" vertical="center" shrinkToFit="1"/>
      <protection locked="0"/>
    </xf>
    <xf numFmtId="38" fontId="6" fillId="5" borderId="0" xfId="7" applyFont="1" applyFill="1" applyAlignment="1">
      <alignment horizontal="center" vertical="center" shrinkToFit="1"/>
    </xf>
    <xf numFmtId="38" fontId="11" fillId="5" borderId="15" xfId="7" applyFont="1" applyFill="1" applyBorder="1" applyAlignment="1">
      <alignment horizontal="center" vertical="center" shrinkToFit="1"/>
    </xf>
    <xf numFmtId="38" fontId="11" fillId="5" borderId="10" xfId="7" applyFont="1" applyFill="1" applyBorder="1" applyAlignment="1">
      <alignment horizontal="center" vertical="center" shrinkToFit="1"/>
    </xf>
    <xf numFmtId="38" fontId="13" fillId="0" borderId="2" xfId="7" applyFont="1" applyFill="1" applyBorder="1" applyAlignment="1">
      <alignment horizontal="left" vertical="center" shrinkToFit="1"/>
    </xf>
    <xf numFmtId="38" fontId="13" fillId="0" borderId="3" xfId="7" applyFont="1" applyFill="1" applyBorder="1" applyAlignment="1">
      <alignment horizontal="left" vertical="center" shrinkToFit="1"/>
    </xf>
    <xf numFmtId="38" fontId="13" fillId="0" borderId="4" xfId="7" applyFont="1" applyFill="1" applyBorder="1" applyAlignment="1">
      <alignment horizontal="left" vertical="center" shrinkToFit="1"/>
    </xf>
    <xf numFmtId="38" fontId="13" fillId="5" borderId="2" xfId="7" applyFont="1" applyFill="1" applyBorder="1" applyAlignment="1" applyProtection="1">
      <alignment horizontal="left" vertical="center" shrinkToFit="1"/>
      <protection locked="0"/>
    </xf>
    <xf numFmtId="38" fontId="13" fillId="5" borderId="6" xfId="7" applyFont="1" applyFill="1" applyBorder="1" applyAlignment="1" applyProtection="1">
      <alignment horizontal="left" vertical="center" shrinkToFit="1"/>
      <protection locked="0"/>
    </xf>
    <xf numFmtId="38" fontId="13" fillId="5" borderId="30" xfId="7" applyFont="1" applyFill="1" applyBorder="1" applyAlignment="1" applyProtection="1">
      <alignment horizontal="left" vertical="center" shrinkToFit="1"/>
      <protection locked="0"/>
    </xf>
    <xf numFmtId="38" fontId="13" fillId="0" borderId="9" xfId="7" applyFont="1" applyBorder="1" applyAlignment="1">
      <alignment horizontal="center" vertical="center" shrinkToFit="1"/>
    </xf>
    <xf numFmtId="38" fontId="15" fillId="5" borderId="0" xfId="7" applyFont="1" applyFill="1" applyBorder="1" applyAlignment="1">
      <alignment horizontal="right" vertical="center"/>
    </xf>
    <xf numFmtId="38" fontId="13" fillId="4" borderId="2" xfId="7" applyFont="1" applyFill="1" applyBorder="1" applyAlignment="1" applyProtection="1">
      <alignment horizontal="left" vertical="center" shrinkToFit="1"/>
      <protection locked="0"/>
    </xf>
    <xf numFmtId="38" fontId="13" fillId="4" borderId="6" xfId="7" applyFont="1" applyFill="1" applyBorder="1" applyAlignment="1" applyProtection="1">
      <alignment horizontal="left" vertical="center" shrinkToFit="1"/>
      <protection locked="0"/>
    </xf>
    <xf numFmtId="38" fontId="13" fillId="4" borderId="30" xfId="7" applyFont="1" applyFill="1" applyBorder="1" applyAlignment="1" applyProtection="1">
      <alignment horizontal="left" vertical="center" shrinkToFit="1"/>
      <protection locked="0"/>
    </xf>
    <xf numFmtId="38" fontId="7" fillId="0" borderId="86" xfId="7" applyFont="1" applyBorder="1" applyAlignment="1">
      <alignment horizontal="left" vertical="center" wrapText="1"/>
    </xf>
    <xf numFmtId="38" fontId="7" fillId="0" borderId="107" xfId="7" applyFont="1" applyBorder="1" applyAlignment="1">
      <alignment horizontal="left" vertical="center" wrapText="1"/>
    </xf>
    <xf numFmtId="38" fontId="7" fillId="0" borderId="94" xfId="7" applyFont="1" applyBorder="1" applyAlignment="1">
      <alignment horizontal="left" vertical="center" wrapText="1"/>
    </xf>
    <xf numFmtId="38" fontId="13" fillId="4" borderId="1" xfId="7" applyFont="1" applyFill="1" applyBorder="1" applyAlignment="1" applyProtection="1">
      <alignment horizontal="left" vertical="center" shrinkToFit="1"/>
      <protection locked="0"/>
    </xf>
    <xf numFmtId="38" fontId="13" fillId="4" borderId="5" xfId="7" applyFont="1" applyFill="1" applyBorder="1" applyAlignment="1" applyProtection="1">
      <alignment horizontal="left" vertical="center" shrinkToFit="1"/>
      <protection locked="0"/>
    </xf>
    <xf numFmtId="38" fontId="13" fillId="4" borderId="31" xfId="7" applyFont="1" applyFill="1" applyBorder="1" applyAlignment="1" applyProtection="1">
      <alignment horizontal="left" vertical="center" shrinkToFit="1"/>
      <protection locked="0"/>
    </xf>
    <xf numFmtId="38" fontId="7" fillId="0" borderId="45" xfId="7" applyFont="1" applyBorder="1" applyAlignment="1">
      <alignment horizontal="left" vertical="center" wrapText="1"/>
    </xf>
    <xf numFmtId="38" fontId="7" fillId="0" borderId="97" xfId="7" applyFont="1" applyBorder="1" applyAlignment="1">
      <alignment horizontal="left" vertical="center" wrapText="1"/>
    </xf>
    <xf numFmtId="38" fontId="7" fillId="0" borderId="93" xfId="7" applyFont="1" applyBorder="1" applyAlignment="1">
      <alignment horizontal="left" vertical="center" wrapText="1"/>
    </xf>
    <xf numFmtId="38" fontId="22" fillId="0" borderId="45" xfId="7" applyFont="1" applyBorder="1" applyAlignment="1">
      <alignment horizontal="left" vertical="center" wrapText="1"/>
    </xf>
    <xf numFmtId="38" fontId="22" fillId="0" borderId="97" xfId="7" applyFont="1" applyBorder="1" applyAlignment="1">
      <alignment horizontal="left" vertical="center" wrapText="1"/>
    </xf>
    <xf numFmtId="38" fontId="7" fillId="0" borderId="45" xfId="7" applyFont="1" applyBorder="1" applyAlignment="1">
      <alignment horizontal="left" vertical="center" shrinkToFit="1"/>
    </xf>
    <xf numFmtId="38" fontId="7" fillId="0" borderId="97" xfId="7" applyFont="1" applyBorder="1" applyAlignment="1">
      <alignment horizontal="left" vertical="center" shrinkToFit="1"/>
    </xf>
    <xf numFmtId="38" fontId="7" fillId="0" borderId="93" xfId="7" applyFont="1" applyBorder="1" applyAlignment="1">
      <alignment horizontal="left" vertical="center" shrinkToFit="1"/>
    </xf>
    <xf numFmtId="38" fontId="7" fillId="0" borderId="87" xfId="7" applyFont="1" applyBorder="1" applyAlignment="1">
      <alignment horizontal="left" vertical="center" wrapText="1"/>
    </xf>
    <xf numFmtId="38" fontId="7" fillId="0" borderId="99" xfId="7" applyFont="1" applyBorder="1" applyAlignment="1">
      <alignment horizontal="left" vertical="center" wrapText="1"/>
    </xf>
    <xf numFmtId="38" fontId="7" fillId="0" borderId="110" xfId="7" applyFont="1" applyBorder="1" applyAlignment="1">
      <alignment horizontal="left" vertical="center" wrapText="1"/>
    </xf>
    <xf numFmtId="184" fontId="6" fillId="5" borderId="0" xfId="0" applyNumberFormat="1" applyFont="1" applyFill="1" applyBorder="1" applyAlignment="1">
      <alignment horizontal="left"/>
    </xf>
    <xf numFmtId="185" fontId="6" fillId="5" borderId="1" xfId="0" applyNumberFormat="1" applyFont="1" applyFill="1" applyBorder="1" applyAlignment="1">
      <alignment horizontal="left"/>
    </xf>
    <xf numFmtId="185" fontId="6" fillId="5" borderId="5" xfId="0" applyNumberFormat="1" applyFont="1" applyFill="1" applyBorder="1" applyAlignment="1">
      <alignment horizontal="left"/>
    </xf>
    <xf numFmtId="38" fontId="8" fillId="0" borderId="1" xfId="7" applyFont="1" applyBorder="1" applyAlignment="1">
      <alignment horizontal="right" vertical="center"/>
    </xf>
    <xf numFmtId="38" fontId="8" fillId="0" borderId="5" xfId="7" applyFont="1" applyBorder="1" applyAlignment="1">
      <alignment horizontal="right" vertical="center"/>
    </xf>
    <xf numFmtId="186" fontId="8" fillId="0" borderId="5" xfId="0" applyNumberFormat="1" applyFont="1" applyBorder="1" applyAlignment="1">
      <alignment horizontal="center" vertical="center"/>
    </xf>
    <xf numFmtId="0" fontId="8" fillId="0" borderId="10" xfId="2" quotePrefix="1" applyFont="1" applyFill="1" applyBorder="1" applyAlignment="1" applyProtection="1">
      <alignment horizontal="center" vertical="center" shrinkToFit="1"/>
    </xf>
    <xf numFmtId="0" fontId="8" fillId="0" borderId="12" xfId="2" quotePrefix="1" applyFont="1" applyFill="1" applyBorder="1" applyAlignment="1" applyProtection="1">
      <alignment horizontal="center" vertical="center" shrinkToFit="1"/>
    </xf>
    <xf numFmtId="0" fontId="8" fillId="0" borderId="101" xfId="2" quotePrefix="1" applyFont="1" applyFill="1" applyBorder="1" applyAlignment="1" applyProtection="1">
      <alignment horizontal="center" vertical="center" shrinkToFit="1"/>
    </xf>
    <xf numFmtId="0" fontId="8" fillId="0" borderId="10" xfId="2" applyFont="1" applyFill="1" applyBorder="1" applyAlignment="1" applyProtection="1">
      <alignment horizontal="center" vertical="center" shrinkToFit="1"/>
      <protection locked="0"/>
    </xf>
    <xf numFmtId="0" fontId="8" fillId="0" borderId="12" xfId="2" applyFont="1" applyFill="1" applyBorder="1" applyAlignment="1" applyProtection="1">
      <alignment horizontal="center" vertical="center" shrinkToFit="1"/>
      <protection locked="0"/>
    </xf>
    <xf numFmtId="0" fontId="8" fillId="0" borderId="2" xfId="2" applyFont="1" applyFill="1" applyBorder="1" applyAlignment="1" applyProtection="1">
      <alignment horizontal="center" vertical="center" shrinkToFit="1"/>
      <protection locked="0"/>
    </xf>
    <xf numFmtId="0" fontId="8" fillId="0" borderId="30" xfId="2" applyFont="1" applyFill="1" applyBorder="1" applyAlignment="1" applyProtection="1">
      <alignment horizontal="center" vertical="center" shrinkToFit="1"/>
      <protection locked="0"/>
    </xf>
    <xf numFmtId="0" fontId="8" fillId="0" borderId="4" xfId="2" applyFont="1" applyFill="1" applyBorder="1" applyAlignment="1" applyProtection="1">
      <alignment horizontal="center" vertical="center" shrinkToFit="1"/>
      <protection locked="0"/>
    </xf>
    <xf numFmtId="0" fontId="8" fillId="0" borderId="33" xfId="2" applyFont="1" applyFill="1" applyBorder="1" applyAlignment="1" applyProtection="1">
      <alignment horizontal="center" vertical="center" shrinkToFit="1"/>
      <protection locked="0"/>
    </xf>
    <xf numFmtId="197" fontId="8" fillId="3" borderId="95" xfId="7" applyNumberFormat="1" applyFont="1" applyFill="1" applyBorder="1" applyAlignment="1" applyProtection="1">
      <alignment horizontal="center" vertical="center" shrinkToFit="1"/>
      <protection locked="0"/>
    </xf>
    <xf numFmtId="197" fontId="8" fillId="3" borderId="100" xfId="7" applyNumberFormat="1" applyFont="1" applyFill="1" applyBorder="1" applyAlignment="1" applyProtection="1">
      <alignment horizontal="center" vertical="center" shrinkToFit="1"/>
      <protection locked="0"/>
    </xf>
    <xf numFmtId="0" fontId="8" fillId="0" borderId="22" xfId="2" applyFont="1" applyFill="1" applyBorder="1" applyAlignment="1" applyProtection="1">
      <alignment horizontal="center" vertical="center" shrinkToFit="1"/>
      <protection locked="0"/>
    </xf>
    <xf numFmtId="0" fontId="8" fillId="0" borderId="102" xfId="2" applyFont="1" applyFill="1" applyBorder="1" applyAlignment="1" applyProtection="1">
      <alignment horizontal="center" vertical="center" shrinkToFit="1"/>
      <protection locked="0"/>
    </xf>
    <xf numFmtId="0" fontId="8" fillId="0" borderId="6" xfId="2" applyFont="1" applyFill="1" applyBorder="1" applyAlignment="1" applyProtection="1">
      <alignment vertical="center" shrinkToFit="1"/>
    </xf>
    <xf numFmtId="0" fontId="8" fillId="0" borderId="7" xfId="2" applyFont="1" applyFill="1" applyBorder="1" applyAlignment="1" applyProtection="1">
      <alignment vertical="center" shrinkToFit="1"/>
    </xf>
    <xf numFmtId="0" fontId="3" fillId="0" borderId="111" xfId="3" applyBorder="1" applyAlignment="1">
      <alignment vertical="center"/>
    </xf>
    <xf numFmtId="0" fontId="3" fillId="0" borderId="11" xfId="3" applyBorder="1" applyAlignment="1">
      <alignment vertical="center"/>
    </xf>
    <xf numFmtId="0" fontId="3" fillId="0" borderId="112" xfId="3" applyBorder="1" applyAlignment="1">
      <alignment vertical="center"/>
    </xf>
    <xf numFmtId="0" fontId="3" fillId="0" borderId="12" xfId="3" applyBorder="1" applyAlignment="1">
      <alignment vertical="center"/>
    </xf>
    <xf numFmtId="0" fontId="3" fillId="11" borderId="111" xfId="3" applyFont="1" applyFill="1" applyBorder="1" applyAlignment="1">
      <alignment horizontal="center" vertical="center"/>
    </xf>
    <xf numFmtId="0" fontId="3" fillId="11" borderId="11" xfId="3" applyFont="1" applyFill="1" applyBorder="1" applyAlignment="1">
      <alignment horizontal="center" vertical="center"/>
    </xf>
    <xf numFmtId="0" fontId="3" fillId="11" borderId="12" xfId="3" applyFont="1" applyFill="1" applyBorder="1" applyAlignment="1">
      <alignment horizontal="center" vertical="center"/>
    </xf>
    <xf numFmtId="0" fontId="3" fillId="12" borderId="126" xfId="3" applyFont="1" applyFill="1" applyBorder="1" applyAlignment="1">
      <alignment horizontal="center" vertical="center"/>
    </xf>
    <xf numFmtId="0" fontId="3" fillId="12" borderId="125" xfId="3" applyFont="1" applyFill="1" applyBorder="1" applyAlignment="1">
      <alignment horizontal="center" vertical="center"/>
    </xf>
    <xf numFmtId="0" fontId="3" fillId="12" borderId="123" xfId="3" applyFont="1" applyFill="1" applyBorder="1" applyAlignment="1">
      <alignment horizontal="center" vertical="center"/>
    </xf>
    <xf numFmtId="0" fontId="3" fillId="12" borderId="111" xfId="3" applyFont="1" applyFill="1" applyBorder="1" applyAlignment="1">
      <alignment horizontal="center" vertical="center"/>
    </xf>
    <xf numFmtId="0" fontId="3" fillId="12" borderId="12" xfId="3" applyFont="1" applyFill="1" applyBorder="1" applyAlignment="1">
      <alignment horizontal="center" vertical="center"/>
    </xf>
    <xf numFmtId="0" fontId="3" fillId="0" borderId="10" xfId="3" applyBorder="1" applyAlignment="1">
      <alignment vertical="center"/>
    </xf>
    <xf numFmtId="0" fontId="3" fillId="11" borderId="10" xfId="3" applyFont="1" applyFill="1" applyBorder="1" applyAlignment="1">
      <alignment horizontal="center" vertical="center"/>
    </xf>
    <xf numFmtId="0" fontId="3" fillId="12" borderId="10" xfId="3" applyFont="1" applyFill="1" applyBorder="1" applyAlignment="1">
      <alignment horizontal="center" vertical="center"/>
    </xf>
    <xf numFmtId="0" fontId="3" fillId="12" borderId="11" xfId="3" applyFont="1" applyFill="1" applyBorder="1" applyAlignment="1">
      <alignment horizontal="center" vertical="center"/>
    </xf>
    <xf numFmtId="0" fontId="3" fillId="11" borderId="112" xfId="3" applyFont="1" applyFill="1" applyBorder="1" applyAlignment="1">
      <alignment horizontal="center" vertical="center"/>
    </xf>
    <xf numFmtId="0" fontId="3" fillId="12" borderId="112" xfId="3" applyFont="1" applyFill="1" applyBorder="1" applyAlignment="1">
      <alignment horizontal="center" vertical="center"/>
    </xf>
    <xf numFmtId="0" fontId="3" fillId="12" borderId="122" xfId="3" applyFont="1" applyFill="1" applyBorder="1" applyAlignment="1">
      <alignment horizontal="center" vertical="center"/>
    </xf>
    <xf numFmtId="0" fontId="3" fillId="11" borderId="122" xfId="3" applyFont="1" applyFill="1" applyBorder="1" applyAlignment="1">
      <alignment horizontal="center" vertical="center"/>
    </xf>
    <xf numFmtId="0" fontId="3" fillId="11" borderId="123" xfId="3" applyFont="1" applyFill="1" applyBorder="1" applyAlignment="1">
      <alignment horizontal="center" vertical="center"/>
    </xf>
    <xf numFmtId="0" fontId="3" fillId="0" borderId="10" xfId="3" applyBorder="1" applyAlignment="1">
      <alignment horizontal="center" vertical="center" wrapText="1"/>
    </xf>
    <xf numFmtId="0" fontId="3" fillId="0" borderId="11" xfId="3" applyBorder="1" applyAlignment="1">
      <alignment horizontal="center" vertical="center" wrapText="1"/>
    </xf>
    <xf numFmtId="0" fontId="3" fillId="0" borderId="112" xfId="3" applyBorder="1" applyAlignment="1">
      <alignment horizontal="center" vertical="center" wrapText="1"/>
    </xf>
    <xf numFmtId="0" fontId="3" fillId="0" borderId="10" xfId="3" applyBorder="1" applyAlignment="1">
      <alignment horizontal="center" vertical="center"/>
    </xf>
    <xf numFmtId="0" fontId="3" fillId="0" borderId="11" xfId="3" applyBorder="1" applyAlignment="1">
      <alignment horizontal="center" vertical="center"/>
    </xf>
    <xf numFmtId="0" fontId="3" fillId="0" borderId="1" xfId="3" applyBorder="1" applyAlignment="1">
      <alignment horizontal="center" vertical="center"/>
    </xf>
    <xf numFmtId="0" fontId="3" fillId="0" borderId="5" xfId="3" applyBorder="1" applyAlignment="1">
      <alignment horizontal="center" vertical="center"/>
    </xf>
    <xf numFmtId="0" fontId="3" fillId="0" borderId="9" xfId="3" applyBorder="1" applyAlignment="1">
      <alignment horizontal="center" vertical="center"/>
    </xf>
    <xf numFmtId="0" fontId="3" fillId="0" borderId="2" xfId="3" applyBorder="1" applyAlignment="1">
      <alignment horizontal="center" vertical="center"/>
    </xf>
    <xf numFmtId="0" fontId="3" fillId="0" borderId="6" xfId="3" applyBorder="1" applyAlignment="1">
      <alignment horizontal="center" vertical="center"/>
    </xf>
    <xf numFmtId="0" fontId="3" fillId="0" borderId="13" xfId="3" applyBorder="1" applyAlignment="1">
      <alignment horizontal="center" vertical="center"/>
    </xf>
    <xf numFmtId="0" fontId="3" fillId="0" borderId="10" xfId="3" applyBorder="1" applyAlignment="1">
      <alignment vertical="center" wrapText="1"/>
    </xf>
    <xf numFmtId="0" fontId="3" fillId="0" borderId="11" xfId="3" applyBorder="1" applyAlignment="1">
      <alignment vertical="center" wrapText="1"/>
    </xf>
    <xf numFmtId="0" fontId="3" fillId="0" borderId="12" xfId="3" applyBorder="1" applyAlignment="1">
      <alignment vertical="center" wrapText="1"/>
    </xf>
    <xf numFmtId="0" fontId="3" fillId="13" borderId="10" xfId="4" applyFont="1" applyFill="1" applyBorder="1" applyAlignment="1">
      <alignment horizontal="center" vertical="center"/>
    </xf>
    <xf numFmtId="0" fontId="3" fillId="13" borderId="11" xfId="4" applyFont="1" applyFill="1" applyBorder="1" applyAlignment="1">
      <alignment horizontal="center" vertical="center"/>
    </xf>
    <xf numFmtId="0" fontId="3" fillId="13" borderId="12" xfId="4" applyFont="1" applyFill="1" applyBorder="1" applyAlignment="1">
      <alignment horizontal="center" vertical="center"/>
    </xf>
    <xf numFmtId="0" fontId="3" fillId="0" borderId="111" xfId="3" applyBorder="1" applyAlignment="1">
      <alignment vertical="center" wrapText="1"/>
    </xf>
    <xf numFmtId="0" fontId="3" fillId="0" borderId="11" xfId="3" applyBorder="1">
      <alignment vertical="center"/>
    </xf>
    <xf numFmtId="0" fontId="3" fillId="0" borderId="112" xfId="3" applyBorder="1">
      <alignment vertical="center"/>
    </xf>
    <xf numFmtId="0" fontId="3" fillId="0" borderId="112" xfId="3" applyBorder="1" applyAlignment="1">
      <alignment vertical="center" wrapText="1"/>
    </xf>
    <xf numFmtId="0" fontId="3" fillId="13" borderId="122" xfId="4" applyFont="1" applyFill="1" applyBorder="1" applyAlignment="1">
      <alignment horizontal="center" vertical="center"/>
    </xf>
    <xf numFmtId="0" fontId="3" fillId="13" borderId="137" xfId="4" applyFont="1" applyFill="1" applyBorder="1" applyAlignment="1">
      <alignment horizontal="center" vertical="center"/>
    </xf>
    <xf numFmtId="0" fontId="3" fillId="13" borderId="111" xfId="4" applyFont="1" applyFill="1" applyBorder="1" applyAlignment="1">
      <alignment horizontal="center" vertical="center"/>
    </xf>
    <xf numFmtId="0" fontId="3" fillId="13" borderId="112" xfId="4" applyFont="1" applyFill="1" applyBorder="1" applyAlignment="1">
      <alignment horizontal="center" vertical="center"/>
    </xf>
    <xf numFmtId="0" fontId="3" fillId="12" borderId="10" xfId="4" applyFont="1" applyFill="1" applyBorder="1" applyAlignment="1">
      <alignment horizontal="center" vertical="center" wrapText="1"/>
    </xf>
    <xf numFmtId="0" fontId="3" fillId="12" borderId="11" xfId="4" applyFont="1" applyFill="1" applyBorder="1" applyAlignment="1">
      <alignment horizontal="center" vertical="center" wrapText="1"/>
    </xf>
    <xf numFmtId="0" fontId="3" fillId="12" borderId="12" xfId="4" applyFont="1" applyFill="1" applyBorder="1" applyAlignment="1">
      <alignment horizontal="center" vertical="center" wrapText="1"/>
    </xf>
    <xf numFmtId="0" fontId="3" fillId="13" borderId="123" xfId="4" applyFont="1" applyFill="1" applyBorder="1" applyAlignment="1">
      <alignment horizontal="center" vertical="center"/>
    </xf>
    <xf numFmtId="0" fontId="3" fillId="13" borderId="125" xfId="4" applyFont="1" applyFill="1" applyBorder="1" applyAlignment="1">
      <alignment horizontal="center" vertical="center"/>
    </xf>
    <xf numFmtId="0" fontId="3" fillId="0" borderId="13" xfId="4" applyBorder="1" applyAlignment="1">
      <alignment vertical="center" wrapText="1"/>
    </xf>
    <xf numFmtId="0" fontId="3" fillId="0" borderId="8" xfId="4" applyBorder="1" applyAlignment="1">
      <alignment vertical="center" wrapText="1"/>
    </xf>
    <xf numFmtId="0" fontId="3" fillId="0" borderId="14" xfId="4" applyBorder="1" applyAlignment="1">
      <alignment vertical="center" wrapText="1"/>
    </xf>
    <xf numFmtId="0" fontId="3" fillId="0" borderId="113" xfId="3" applyBorder="1" applyAlignment="1">
      <alignment vertical="center" wrapText="1"/>
    </xf>
    <xf numFmtId="0" fontId="3" fillId="0" borderId="15" xfId="3" applyBorder="1" applyAlignment="1">
      <alignment vertical="center" wrapText="1"/>
    </xf>
    <xf numFmtId="0" fontId="3" fillId="0" borderId="114" xfId="3" applyBorder="1" applyAlignment="1">
      <alignment vertical="center" wrapText="1"/>
    </xf>
    <xf numFmtId="0" fontId="3" fillId="0" borderId="12" xfId="3" applyBorder="1">
      <alignment vertical="center"/>
    </xf>
    <xf numFmtId="0" fontId="3" fillId="13" borderId="122" xfId="4" applyFont="1" applyFill="1" applyBorder="1" applyAlignment="1">
      <alignment horizontal="center" vertical="center" wrapText="1"/>
    </xf>
    <xf numFmtId="0" fontId="3" fillId="13" borderId="125" xfId="4" applyFont="1" applyFill="1" applyBorder="1" applyAlignment="1">
      <alignment horizontal="center" vertical="center" wrapText="1"/>
    </xf>
    <xf numFmtId="0" fontId="3" fillId="13" borderId="123" xfId="4" applyFont="1" applyFill="1" applyBorder="1" applyAlignment="1">
      <alignment horizontal="center" vertical="center" wrapText="1"/>
    </xf>
    <xf numFmtId="0" fontId="3" fillId="0" borderId="111" xfId="4" applyBorder="1" applyAlignment="1">
      <alignment horizontal="center" vertical="center" wrapText="1"/>
    </xf>
    <xf numFmtId="0" fontId="3" fillId="0" borderId="12" xfId="4" applyBorder="1" applyAlignment="1">
      <alignment horizontal="center" vertical="center" wrapText="1"/>
    </xf>
    <xf numFmtId="0" fontId="3" fillId="0" borderId="5" xfId="4" applyBorder="1">
      <alignment vertical="center"/>
    </xf>
    <xf numFmtId="0" fontId="3" fillId="0" borderId="9" xfId="4" applyBorder="1">
      <alignment vertical="center"/>
    </xf>
    <xf numFmtId="0" fontId="3" fillId="0" borderId="142" xfId="4" applyBorder="1" applyAlignment="1">
      <alignment horizontal="center" vertical="center"/>
    </xf>
    <xf numFmtId="0" fontId="3" fillId="0" borderId="143" xfId="4" applyBorder="1" applyAlignment="1">
      <alignment horizontal="center" vertical="center"/>
    </xf>
    <xf numFmtId="0" fontId="3" fillId="0" borderId="144" xfId="4" applyBorder="1" applyAlignment="1">
      <alignment horizontal="center" vertical="center"/>
    </xf>
    <xf numFmtId="0" fontId="25" fillId="13" borderId="111" xfId="5" applyFont="1" applyFill="1" applyBorder="1" applyAlignment="1">
      <alignment horizontal="center" vertical="center"/>
    </xf>
    <xf numFmtId="0" fontId="25" fillId="13" borderId="11" xfId="5" applyFont="1" applyFill="1" applyBorder="1" applyAlignment="1">
      <alignment horizontal="center" vertical="center"/>
    </xf>
    <xf numFmtId="0" fontId="25" fillId="13" borderId="12" xfId="5" applyFont="1" applyFill="1" applyBorder="1" applyAlignment="1">
      <alignment horizontal="center" vertical="center"/>
    </xf>
    <xf numFmtId="0" fontId="25" fillId="12" borderId="10" xfId="5" applyFont="1" applyFill="1" applyBorder="1" applyAlignment="1">
      <alignment horizontal="center" vertical="center"/>
    </xf>
    <xf numFmtId="0" fontId="25" fillId="12" borderId="12" xfId="5" applyFont="1" applyFill="1" applyBorder="1" applyAlignment="1">
      <alignment horizontal="center" vertical="center"/>
    </xf>
    <xf numFmtId="0" fontId="25" fillId="12" borderId="11" xfId="5" applyFont="1" applyFill="1" applyBorder="1" applyAlignment="1">
      <alignment horizontal="center" vertical="center"/>
    </xf>
    <xf numFmtId="0" fontId="25" fillId="12" borderId="112" xfId="6" applyFont="1" applyFill="1" applyBorder="1" applyAlignment="1">
      <alignment horizontal="center" vertical="center"/>
    </xf>
    <xf numFmtId="0" fontId="3" fillId="0" borderId="111" xfId="6" applyBorder="1" applyAlignment="1">
      <alignment horizontal="center" vertical="center"/>
    </xf>
    <xf numFmtId="0" fontId="3" fillId="0" borderId="112" xfId="6" applyBorder="1" applyAlignment="1">
      <alignment horizontal="center" vertical="center"/>
    </xf>
    <xf numFmtId="0" fontId="1" fillId="0" borderId="2" xfId="1" applyFont="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7" xfId="1" applyBorder="1" applyAlignment="1">
      <alignment horizontal="center" vertical="center" wrapText="1"/>
    </xf>
    <xf numFmtId="0" fontId="1" fillId="0" borderId="2" xfId="1" applyBorder="1" applyAlignment="1">
      <alignment horizontal="center" vertical="center" textRotation="255" wrapText="1"/>
    </xf>
    <xf numFmtId="0" fontId="1" fillId="0" borderId="3" xfId="1" applyBorder="1" applyAlignment="1">
      <alignment horizontal="center" vertical="center" textRotation="255" wrapText="1"/>
    </xf>
    <xf numFmtId="0" fontId="1" fillId="0" borderId="11" xfId="1" applyBorder="1" applyAlignment="1">
      <alignment horizontal="center" vertical="center" textRotation="255" wrapText="1"/>
    </xf>
    <xf numFmtId="0" fontId="1" fillId="0" borderId="12" xfId="1" applyBorder="1" applyAlignment="1">
      <alignment horizontal="center" vertical="center" textRotation="255" wrapText="1"/>
    </xf>
    <xf numFmtId="0" fontId="1" fillId="0" borderId="147" xfId="1" applyBorder="1" applyAlignment="1">
      <alignment horizontal="left" vertical="top" wrapText="1"/>
    </xf>
    <xf numFmtId="0" fontId="1" fillId="0" borderId="148" xfId="1" applyBorder="1" applyAlignment="1">
      <alignment horizontal="left" vertical="top" wrapText="1"/>
    </xf>
    <xf numFmtId="0" fontId="1" fillId="0" borderId="1" xfId="1" applyBorder="1" applyAlignment="1">
      <alignment horizontal="left" vertical="center" wrapText="1"/>
    </xf>
    <xf numFmtId="0" fontId="1" fillId="0" borderId="9" xfId="1" applyBorder="1" applyAlignment="1">
      <alignment horizontal="left" vertical="center" wrapText="1"/>
    </xf>
    <xf numFmtId="0" fontId="1" fillId="0" borderId="59" xfId="1" applyBorder="1" applyAlignment="1">
      <alignment horizontal="left" vertical="center" wrapText="1"/>
    </xf>
    <xf numFmtId="0" fontId="1" fillId="0" borderId="60" xfId="1" applyBorder="1" applyAlignment="1">
      <alignment horizontal="left" vertical="center" wrapText="1"/>
    </xf>
    <xf numFmtId="0" fontId="1" fillId="0" borderId="65" xfId="1" applyBorder="1" applyAlignment="1">
      <alignment horizontal="left" vertical="top" wrapText="1"/>
    </xf>
    <xf numFmtId="0" fontId="1" fillId="0" borderId="64" xfId="1" applyBorder="1" applyAlignment="1">
      <alignment horizontal="left" vertical="top"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5" xfId="1" applyFont="1" applyBorder="1" applyAlignment="1">
      <alignment horizontal="left" vertical="center" wrapText="1"/>
    </xf>
    <xf numFmtId="0" fontId="1" fillId="0" borderId="5" xfId="1" applyBorder="1" applyAlignment="1">
      <alignment horizontal="center" vertical="center" wrapText="1"/>
    </xf>
    <xf numFmtId="0" fontId="1" fillId="0" borderId="5" xfId="1" applyBorder="1" applyAlignment="1">
      <alignment horizontal="center" vertical="center"/>
    </xf>
    <xf numFmtId="0" fontId="1" fillId="0" borderId="9" xfId="1" applyBorder="1" applyAlignment="1">
      <alignment horizontal="center" vertical="center"/>
    </xf>
    <xf numFmtId="0" fontId="1" fillId="0" borderId="76" xfId="1" applyBorder="1" applyAlignment="1">
      <alignment horizontal="left" vertical="top" wrapText="1"/>
    </xf>
    <xf numFmtId="0" fontId="1" fillId="0" borderId="1" xfId="1" applyBorder="1" applyAlignment="1">
      <alignment horizontal="center" vertical="center" wrapText="1"/>
    </xf>
    <xf numFmtId="0" fontId="1" fillId="0" borderId="9" xfId="1" applyBorder="1" applyAlignment="1">
      <alignment horizontal="center" vertical="center" wrapText="1"/>
    </xf>
    <xf numFmtId="0" fontId="1" fillId="0" borderId="5" xfId="1" applyBorder="1" applyAlignment="1">
      <alignment horizontal="center" vertical="top" wrapText="1"/>
    </xf>
    <xf numFmtId="0" fontId="1" fillId="0" borderId="5" xfId="1" applyBorder="1" applyAlignment="1">
      <alignment horizontal="left" vertical="center"/>
    </xf>
    <xf numFmtId="0" fontId="1" fillId="0" borderId="9" xfId="1" applyBorder="1" applyAlignment="1">
      <alignment horizontal="left" vertical="center"/>
    </xf>
    <xf numFmtId="0" fontId="1" fillId="0" borderId="77" xfId="1" applyBorder="1" applyAlignment="1">
      <alignment horizontal="left" vertical="top" wrapText="1"/>
    </xf>
    <xf numFmtId="190" fontId="1" fillId="0" borderId="0" xfId="1" applyNumberFormat="1" applyBorder="1" applyAlignment="1">
      <alignment horizontal="center" vertical="center"/>
    </xf>
    <xf numFmtId="0" fontId="1" fillId="0" borderId="0" xfId="1" applyAlignment="1">
      <alignment horizontal="center" vertical="center"/>
    </xf>
    <xf numFmtId="190" fontId="1" fillId="5" borderId="1" xfId="1" applyNumberFormat="1" applyFont="1" applyFill="1" applyBorder="1" applyAlignment="1">
      <alignment horizontal="left" vertical="center"/>
    </xf>
    <xf numFmtId="0" fontId="1" fillId="5" borderId="9" xfId="1" applyFill="1" applyBorder="1" applyAlignment="1">
      <alignment horizontal="left" vertical="center"/>
    </xf>
    <xf numFmtId="0" fontId="1" fillId="5" borderId="1" xfId="1" applyFont="1" applyFill="1" applyBorder="1" applyAlignment="1">
      <alignment horizontal="center" vertical="center"/>
    </xf>
    <xf numFmtId="0" fontId="1" fillId="5" borderId="5" xfId="1" applyFill="1" applyBorder="1" applyAlignment="1">
      <alignment horizontal="center" vertical="center"/>
    </xf>
    <xf numFmtId="0" fontId="1" fillId="5" borderId="9" xfId="1" applyFill="1" applyBorder="1" applyAlignment="1">
      <alignment horizontal="center" vertical="center"/>
    </xf>
    <xf numFmtId="189" fontId="16" fillId="5" borderId="0" xfId="0" applyNumberFormat="1" applyFont="1" applyFill="1" applyBorder="1" applyAlignment="1">
      <alignment horizontal="center" vertical="center" wrapText="1"/>
    </xf>
    <xf numFmtId="184" fontId="1" fillId="5" borderId="0" xfId="1" applyNumberFormat="1" applyFont="1" applyFill="1" applyBorder="1" applyAlignment="1">
      <alignment horizontal="center" vertical="center"/>
    </xf>
    <xf numFmtId="190" fontId="1" fillId="5" borderId="9" xfId="1" applyNumberFormat="1" applyFill="1" applyBorder="1" applyAlignment="1">
      <alignment horizontal="left" vertical="center"/>
    </xf>
    <xf numFmtId="0" fontId="1" fillId="5" borderId="10" xfId="1" applyFont="1" applyFill="1" applyBorder="1" applyAlignment="1">
      <alignment horizontal="center" vertical="center"/>
    </xf>
    <xf numFmtId="0" fontId="1" fillId="5" borderId="11" xfId="1" applyFont="1" applyFill="1" applyBorder="1" applyAlignment="1">
      <alignment horizontal="center" vertical="center"/>
    </xf>
    <xf numFmtId="0" fontId="1" fillId="5" borderId="12" xfId="1" applyFont="1" applyFill="1" applyBorder="1" applyAlignment="1">
      <alignment horizontal="center" vertical="center"/>
    </xf>
    <xf numFmtId="0" fontId="26" fillId="5" borderId="1" xfId="1" applyFont="1" applyFill="1" applyBorder="1" applyAlignment="1">
      <alignment horizontal="center" vertical="top"/>
    </xf>
    <xf numFmtId="0" fontId="26" fillId="5" borderId="9" xfId="1" applyFont="1" applyFill="1" applyBorder="1" applyAlignment="1">
      <alignment horizontal="center" vertical="top"/>
    </xf>
    <xf numFmtId="189" fontId="16" fillId="5" borderId="0" xfId="1" applyNumberFormat="1" applyFont="1" applyFill="1" applyBorder="1" applyAlignment="1">
      <alignment horizontal="center" vertical="center"/>
    </xf>
    <xf numFmtId="1" fontId="6" fillId="0" borderId="15" xfId="0" applyFont="1" applyBorder="1" applyAlignment="1">
      <alignment vertical="top" wrapText="1"/>
    </xf>
    <xf numFmtId="1" fontId="6" fillId="0" borderId="15" xfId="0" applyFont="1" applyBorder="1" applyAlignment="1">
      <alignment horizontal="center" vertical="top" wrapText="1"/>
    </xf>
    <xf numFmtId="1" fontId="28" fillId="0" borderId="15" xfId="0" applyFont="1" applyBorder="1" applyAlignment="1">
      <alignment horizontal="center" wrapText="1"/>
    </xf>
    <xf numFmtId="1" fontId="28" fillId="0" borderId="15" xfId="0" applyFont="1" applyBorder="1" applyAlignment="1">
      <alignment horizontal="center" vertical="center" wrapText="1"/>
    </xf>
    <xf numFmtId="1" fontId="0" fillId="0" borderId="0" xfId="0" applyBorder="1" applyAlignment="1">
      <alignment wrapText="1"/>
    </xf>
    <xf numFmtId="1" fontId="12" fillId="0" borderId="0" xfId="0" applyFont="1" applyBorder="1" applyAlignment="1">
      <alignment wrapText="1"/>
    </xf>
    <xf numFmtId="1" fontId="5" fillId="0" borderId="15" xfId="0" applyFont="1" applyBorder="1" applyAlignment="1">
      <alignment horizontal="left" vertical="top" wrapText="1"/>
    </xf>
    <xf numFmtId="1" fontId="28" fillId="0" borderId="15" xfId="0" applyFont="1" applyBorder="1" applyAlignment="1">
      <alignment vertical="top" wrapText="1"/>
    </xf>
    <xf numFmtId="1" fontId="6" fillId="0" borderId="0" xfId="0" applyFont="1" applyAlignment="1">
      <alignment horizontal="right" vertical="top" wrapText="1"/>
    </xf>
    <xf numFmtId="1" fontId="0" fillId="0" borderId="0" xfId="0" applyAlignment="1">
      <alignment horizontal="left" vertical="top" wrapText="1"/>
    </xf>
    <xf numFmtId="1" fontId="28" fillId="0" borderId="0" xfId="0" applyFont="1" applyAlignment="1">
      <alignment horizontal="left" vertical="top" wrapText="1"/>
    </xf>
    <xf numFmtId="1" fontId="1" fillId="0" borderId="0" xfId="0" applyFont="1" applyAlignment="1">
      <alignment vertical="top" wrapText="1"/>
    </xf>
    <xf numFmtId="1" fontId="6" fillId="0" borderId="0" xfId="0" applyFont="1" applyBorder="1" applyAlignment="1">
      <alignment wrapText="1"/>
    </xf>
    <xf numFmtId="1" fontId="0" fillId="0" borderId="0" xfId="0" applyFont="1" applyAlignment="1">
      <alignment wrapText="1"/>
    </xf>
    <xf numFmtId="1" fontId="0" fillId="0" borderId="0" xfId="0" applyBorder="1" applyAlignment="1">
      <alignment horizontal="center" wrapText="1"/>
    </xf>
    <xf numFmtId="1" fontId="0" fillId="0" borderId="0" xfId="0" applyAlignment="1">
      <alignment horizontal="center" wrapText="1"/>
    </xf>
    <xf numFmtId="1" fontId="28" fillId="0" borderId="15" xfId="0" applyFont="1" applyBorder="1" applyAlignment="1">
      <alignment horizontal="left" vertical="top" wrapText="1"/>
    </xf>
    <xf numFmtId="1" fontId="28" fillId="0" borderId="7" xfId="0" applyFont="1" applyBorder="1" applyAlignment="1">
      <alignment horizontal="left" vertical="top" wrapText="1"/>
    </xf>
  </cellXfs>
  <cellStyles count="8">
    <cellStyle name="桁区切り" xfId="7" builtinId="6"/>
    <cellStyle name="標準" xfId="0" builtinId="0"/>
    <cellStyle name="標準_★代価表H20　交通費(ﾗｲﾄﾊﾞﾝ1,500cc １日あたり)" xfId="2"/>
    <cellStyle name="標準_22年度設計委託計算式" xfId="1"/>
    <cellStyle name="標準_監督基準" xfId="3"/>
    <cellStyle name="標準_監督基準_1" xfId="4"/>
    <cellStyle name="標準_監督基準_2" xfId="5"/>
    <cellStyle name="標準_監督基準_3"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9FFE9"/>
      <color rgb="FFE9FFFF"/>
      <color rgb="FFA0FFFF"/>
      <color rgb="FFA0FFC0"/>
      <color rgb="FFFF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E6" lockText="1" noThreeD="1"/>
</file>

<file path=xl/ctrlProps/ctrlProp10.xml><?xml version="1.0" encoding="utf-8"?>
<formControlPr xmlns="http://schemas.microsoft.com/office/spreadsheetml/2009/9/main" objectType="CheckBox" checked="Checked" fmlaLink="E30" lockText="1" noThreeD="1"/>
</file>

<file path=xl/ctrlProps/ctrlProp100.xml><?xml version="1.0" encoding="utf-8"?>
<formControlPr xmlns="http://schemas.microsoft.com/office/spreadsheetml/2009/9/main" objectType="CheckBox" fmlaLink="E218" lockText="1" noThreeD="1"/>
</file>

<file path=xl/ctrlProps/ctrlProp101.xml><?xml version="1.0" encoding="utf-8"?>
<formControlPr xmlns="http://schemas.microsoft.com/office/spreadsheetml/2009/9/main" objectType="CheckBox" fmlaLink="E219" lockText="1" noThreeD="1"/>
</file>

<file path=xl/ctrlProps/ctrlProp102.xml><?xml version="1.0" encoding="utf-8"?>
<formControlPr xmlns="http://schemas.microsoft.com/office/spreadsheetml/2009/9/main" objectType="CheckBox" fmlaLink="E224" lockText="1" noThreeD="1"/>
</file>

<file path=xl/ctrlProps/ctrlProp103.xml><?xml version="1.0" encoding="utf-8"?>
<formControlPr xmlns="http://schemas.microsoft.com/office/spreadsheetml/2009/9/main" objectType="CheckBox" fmlaLink="E227" lockText="1" noThreeD="1"/>
</file>

<file path=xl/ctrlProps/ctrlProp104.xml><?xml version="1.0" encoding="utf-8"?>
<formControlPr xmlns="http://schemas.microsoft.com/office/spreadsheetml/2009/9/main" objectType="CheckBox" fmlaLink="E231" lockText="1" noThreeD="1"/>
</file>

<file path=xl/ctrlProps/ctrlProp105.xml><?xml version="1.0" encoding="utf-8"?>
<formControlPr xmlns="http://schemas.microsoft.com/office/spreadsheetml/2009/9/main" objectType="CheckBox" fmlaLink="E235" lockText="1" noThreeD="1"/>
</file>

<file path=xl/ctrlProps/ctrlProp106.xml><?xml version="1.0" encoding="utf-8"?>
<formControlPr xmlns="http://schemas.microsoft.com/office/spreadsheetml/2009/9/main" objectType="CheckBox" fmlaLink="E240" lockText="1" noThreeD="1"/>
</file>

<file path=xl/ctrlProps/ctrlProp107.xml><?xml version="1.0" encoding="utf-8"?>
<formControlPr xmlns="http://schemas.microsoft.com/office/spreadsheetml/2009/9/main" objectType="CheckBox" fmlaLink="E246" lockText="1" noThreeD="1"/>
</file>

<file path=xl/ctrlProps/ctrlProp108.xml><?xml version="1.0" encoding="utf-8"?>
<formControlPr xmlns="http://schemas.microsoft.com/office/spreadsheetml/2009/9/main" objectType="CheckBox" fmlaLink="F250" lockText="1" noThreeD="1"/>
</file>

<file path=xl/ctrlProps/ctrlProp109.xml><?xml version="1.0" encoding="utf-8"?>
<formControlPr xmlns="http://schemas.microsoft.com/office/spreadsheetml/2009/9/main" objectType="CheckBox" fmlaLink="F249" lockText="1" noThreeD="1"/>
</file>

<file path=xl/ctrlProps/ctrlProp11.xml><?xml version="1.0" encoding="utf-8"?>
<formControlPr xmlns="http://schemas.microsoft.com/office/spreadsheetml/2009/9/main" objectType="CheckBox" fmlaLink="E31" lockText="1" noThreeD="1"/>
</file>

<file path=xl/ctrlProps/ctrlProp110.xml><?xml version="1.0" encoding="utf-8"?>
<formControlPr xmlns="http://schemas.microsoft.com/office/spreadsheetml/2009/9/main" objectType="CheckBox" fmlaLink="F248" lockText="1" noThreeD="1"/>
</file>

<file path=xl/ctrlProps/ctrlProp111.xml><?xml version="1.0" encoding="utf-8"?>
<formControlPr xmlns="http://schemas.microsoft.com/office/spreadsheetml/2009/9/main" objectType="CheckBox" fmlaLink="F247" lockText="1" noThreeD="1"/>
</file>

<file path=xl/ctrlProps/ctrlProp112.xml><?xml version="1.0" encoding="utf-8"?>
<formControlPr xmlns="http://schemas.microsoft.com/office/spreadsheetml/2009/9/main" objectType="CheckBox" fmlaLink="F245" lockText="1" noThreeD="1"/>
</file>

<file path=xl/ctrlProps/ctrlProp113.xml><?xml version="1.0" encoding="utf-8"?>
<formControlPr xmlns="http://schemas.microsoft.com/office/spreadsheetml/2009/9/main" objectType="CheckBox" fmlaLink="F244" lockText="1" noThreeD="1"/>
</file>

<file path=xl/ctrlProps/ctrlProp114.xml><?xml version="1.0" encoding="utf-8"?>
<formControlPr xmlns="http://schemas.microsoft.com/office/spreadsheetml/2009/9/main" objectType="CheckBox" fmlaLink="F243" lockText="1" noThreeD="1"/>
</file>

<file path=xl/ctrlProps/ctrlProp115.xml><?xml version="1.0" encoding="utf-8"?>
<formControlPr xmlns="http://schemas.microsoft.com/office/spreadsheetml/2009/9/main" objectType="CheckBox" fmlaLink="F240" lockText="1" noThreeD="1"/>
</file>

<file path=xl/ctrlProps/ctrlProp116.xml><?xml version="1.0" encoding="utf-8"?>
<formControlPr xmlns="http://schemas.microsoft.com/office/spreadsheetml/2009/9/main" objectType="CheckBox" fmlaLink="F235" lockText="1" noThreeD="1"/>
</file>

<file path=xl/ctrlProps/ctrlProp117.xml><?xml version="1.0" encoding="utf-8"?>
<formControlPr xmlns="http://schemas.microsoft.com/office/spreadsheetml/2009/9/main" objectType="CheckBox" fmlaLink="F231" lockText="1" noThreeD="1"/>
</file>

<file path=xl/ctrlProps/ctrlProp118.xml><?xml version="1.0" encoding="utf-8"?>
<formControlPr xmlns="http://schemas.microsoft.com/office/spreadsheetml/2009/9/main" objectType="CheckBox" fmlaLink="F227" lockText="1" noThreeD="1"/>
</file>

<file path=xl/ctrlProps/ctrlProp119.xml><?xml version="1.0" encoding="utf-8"?>
<formControlPr xmlns="http://schemas.microsoft.com/office/spreadsheetml/2009/9/main" objectType="CheckBox" fmlaLink="F224" lockText="1" noThreeD="1"/>
</file>

<file path=xl/ctrlProps/ctrlProp12.xml><?xml version="1.0" encoding="utf-8"?>
<formControlPr xmlns="http://schemas.microsoft.com/office/spreadsheetml/2009/9/main" objectType="CheckBox" checked="Checked" fmlaLink="E35" lockText="1" noThreeD="1"/>
</file>

<file path=xl/ctrlProps/ctrlProp120.xml><?xml version="1.0" encoding="utf-8"?>
<formControlPr xmlns="http://schemas.microsoft.com/office/spreadsheetml/2009/9/main" objectType="CheckBox" fmlaLink="F219" lockText="1" noThreeD="1"/>
</file>

<file path=xl/ctrlProps/ctrlProp121.xml><?xml version="1.0" encoding="utf-8"?>
<formControlPr xmlns="http://schemas.microsoft.com/office/spreadsheetml/2009/9/main" objectType="CheckBox" checked="Checked" fmlaLink="F216" lockText="1" noThreeD="1"/>
</file>

<file path=xl/ctrlProps/ctrlProp122.xml><?xml version="1.0" encoding="utf-8"?>
<formControlPr xmlns="http://schemas.microsoft.com/office/spreadsheetml/2009/9/main" objectType="CheckBox" fmlaLink="F213" lockText="1" noThreeD="1"/>
</file>

<file path=xl/ctrlProps/ctrlProp123.xml><?xml version="1.0" encoding="utf-8"?>
<formControlPr xmlns="http://schemas.microsoft.com/office/spreadsheetml/2009/9/main" objectType="CheckBox" fmlaLink="F210" lockText="1" noThreeD="1"/>
</file>

<file path=xl/ctrlProps/ctrlProp124.xml><?xml version="1.0" encoding="utf-8"?>
<formControlPr xmlns="http://schemas.microsoft.com/office/spreadsheetml/2009/9/main" objectType="CheckBox" fmlaLink="F207" lockText="1" noThreeD="1"/>
</file>

<file path=xl/ctrlProps/ctrlProp125.xml><?xml version="1.0" encoding="utf-8"?>
<formControlPr xmlns="http://schemas.microsoft.com/office/spreadsheetml/2009/9/main" objectType="CheckBox" fmlaLink="F205" lockText="1" noThreeD="1"/>
</file>

<file path=xl/ctrlProps/ctrlProp126.xml><?xml version="1.0" encoding="utf-8"?>
<formControlPr xmlns="http://schemas.microsoft.com/office/spreadsheetml/2009/9/main" objectType="CheckBox" fmlaLink="F204" lockText="1" noThreeD="1"/>
</file>

<file path=xl/ctrlProps/ctrlProp127.xml><?xml version="1.0" encoding="utf-8"?>
<formControlPr xmlns="http://schemas.microsoft.com/office/spreadsheetml/2009/9/main" objectType="CheckBox" fmlaLink="F203" lockText="1" noThreeD="1"/>
</file>

<file path=xl/ctrlProps/ctrlProp128.xml><?xml version="1.0" encoding="utf-8"?>
<formControlPr xmlns="http://schemas.microsoft.com/office/spreadsheetml/2009/9/main" objectType="CheckBox" fmlaLink="F202" lockText="1" noThreeD="1"/>
</file>

<file path=xl/ctrlProps/ctrlProp129.xml><?xml version="1.0" encoding="utf-8"?>
<formControlPr xmlns="http://schemas.microsoft.com/office/spreadsheetml/2009/9/main" objectType="CheckBox" fmlaLink="F201" lockText="1" noThreeD="1"/>
</file>

<file path=xl/ctrlProps/ctrlProp13.xml><?xml version="1.0" encoding="utf-8"?>
<formControlPr xmlns="http://schemas.microsoft.com/office/spreadsheetml/2009/9/main" objectType="CheckBox" checked="Checked" fmlaLink="E36" lockText="1" noThreeD="1"/>
</file>

<file path=xl/ctrlProps/ctrlProp130.xml><?xml version="1.0" encoding="utf-8"?>
<formControlPr xmlns="http://schemas.microsoft.com/office/spreadsheetml/2009/9/main" objectType="CheckBox" fmlaLink="F200" lockText="1" noThreeD="1"/>
</file>

<file path=xl/ctrlProps/ctrlProp131.xml><?xml version="1.0" encoding="utf-8"?>
<formControlPr xmlns="http://schemas.microsoft.com/office/spreadsheetml/2009/9/main" objectType="CheckBox" fmlaLink="F199" lockText="1" noThreeD="1"/>
</file>

<file path=xl/ctrlProps/ctrlProp132.xml><?xml version="1.0" encoding="utf-8"?>
<formControlPr xmlns="http://schemas.microsoft.com/office/spreadsheetml/2009/9/main" objectType="CheckBox" checked="Checked" fmlaLink="F198" lockText="1" noThreeD="1"/>
</file>

<file path=xl/ctrlProps/ctrlProp133.xml><?xml version="1.0" encoding="utf-8"?>
<formControlPr xmlns="http://schemas.microsoft.com/office/spreadsheetml/2009/9/main" objectType="CheckBox" fmlaLink="F195" lockText="1" noThreeD="1"/>
</file>

<file path=xl/ctrlProps/ctrlProp134.xml><?xml version="1.0" encoding="utf-8"?>
<formControlPr xmlns="http://schemas.microsoft.com/office/spreadsheetml/2009/9/main" objectType="CheckBox" fmlaLink="F190" lockText="1" noThreeD="1"/>
</file>

<file path=xl/ctrlProps/ctrlProp135.xml><?xml version="1.0" encoding="utf-8"?>
<formControlPr xmlns="http://schemas.microsoft.com/office/spreadsheetml/2009/9/main" objectType="CheckBox" fmlaLink="F194" lockText="1" noThreeD="1"/>
</file>

<file path=xl/ctrlProps/ctrlProp136.xml><?xml version="1.0" encoding="utf-8"?>
<formControlPr xmlns="http://schemas.microsoft.com/office/spreadsheetml/2009/9/main" objectType="CheckBox" fmlaLink="F187" lockText="1" noThreeD="1"/>
</file>

<file path=xl/ctrlProps/ctrlProp137.xml><?xml version="1.0" encoding="utf-8"?>
<formControlPr xmlns="http://schemas.microsoft.com/office/spreadsheetml/2009/9/main" objectType="CheckBox" fmlaLink="F184" lockText="1" noThreeD="1"/>
</file>

<file path=xl/ctrlProps/ctrlProp138.xml><?xml version="1.0" encoding="utf-8"?>
<formControlPr xmlns="http://schemas.microsoft.com/office/spreadsheetml/2009/9/main" objectType="CheckBox" fmlaLink="F182" lockText="1" noThreeD="1"/>
</file>

<file path=xl/ctrlProps/ctrlProp139.xml><?xml version="1.0" encoding="utf-8"?>
<formControlPr xmlns="http://schemas.microsoft.com/office/spreadsheetml/2009/9/main" objectType="CheckBox" fmlaLink="F179" lockText="1" noThreeD="1"/>
</file>

<file path=xl/ctrlProps/ctrlProp14.xml><?xml version="1.0" encoding="utf-8"?>
<formControlPr xmlns="http://schemas.microsoft.com/office/spreadsheetml/2009/9/main" objectType="CheckBox" fmlaLink="E37" lockText="1" noThreeD="1"/>
</file>

<file path=xl/ctrlProps/ctrlProp140.xml><?xml version="1.0" encoding="utf-8"?>
<formControlPr xmlns="http://schemas.microsoft.com/office/spreadsheetml/2009/9/main" objectType="CheckBox" fmlaLink="F176" lockText="1" noThreeD="1"/>
</file>

<file path=xl/ctrlProps/ctrlProp141.xml><?xml version="1.0" encoding="utf-8"?>
<formControlPr xmlns="http://schemas.microsoft.com/office/spreadsheetml/2009/9/main" objectType="CheckBox" fmlaLink="F173" lockText="1" noThreeD="1"/>
</file>

<file path=xl/ctrlProps/ctrlProp142.xml><?xml version="1.0" encoding="utf-8"?>
<formControlPr xmlns="http://schemas.microsoft.com/office/spreadsheetml/2009/9/main" objectType="CheckBox" fmlaLink="F169" lockText="1" noThreeD="1"/>
</file>

<file path=xl/ctrlProps/ctrlProp143.xml><?xml version="1.0" encoding="utf-8"?>
<formControlPr xmlns="http://schemas.microsoft.com/office/spreadsheetml/2009/9/main" objectType="CheckBox" fmlaLink="F166" lockText="1" noThreeD="1"/>
</file>

<file path=xl/ctrlProps/ctrlProp144.xml><?xml version="1.0" encoding="utf-8"?>
<formControlPr xmlns="http://schemas.microsoft.com/office/spreadsheetml/2009/9/main" objectType="CheckBox" fmlaLink="F164" lockText="1" noThreeD="1"/>
</file>

<file path=xl/ctrlProps/ctrlProp145.xml><?xml version="1.0" encoding="utf-8"?>
<formControlPr xmlns="http://schemas.microsoft.com/office/spreadsheetml/2009/9/main" objectType="CheckBox" fmlaLink="F162" lockText="1" noThreeD="1"/>
</file>

<file path=xl/ctrlProps/ctrlProp146.xml><?xml version="1.0" encoding="utf-8"?>
<formControlPr xmlns="http://schemas.microsoft.com/office/spreadsheetml/2009/9/main" objectType="CheckBox" fmlaLink="F160" lockText="1" noThreeD="1"/>
</file>

<file path=xl/ctrlProps/ctrlProp147.xml><?xml version="1.0" encoding="utf-8"?>
<formControlPr xmlns="http://schemas.microsoft.com/office/spreadsheetml/2009/9/main" objectType="CheckBox" fmlaLink="F153" lockText="1" noThreeD="1"/>
</file>

<file path=xl/ctrlProps/ctrlProp148.xml><?xml version="1.0" encoding="utf-8"?>
<formControlPr xmlns="http://schemas.microsoft.com/office/spreadsheetml/2009/9/main" objectType="CheckBox" fmlaLink="F152" lockText="1" noThreeD="1"/>
</file>

<file path=xl/ctrlProps/ctrlProp149.xml><?xml version="1.0" encoding="utf-8"?>
<formControlPr xmlns="http://schemas.microsoft.com/office/spreadsheetml/2009/9/main" objectType="CheckBox" fmlaLink="F150" lockText="1" noThreeD="1"/>
</file>

<file path=xl/ctrlProps/ctrlProp15.xml><?xml version="1.0" encoding="utf-8"?>
<formControlPr xmlns="http://schemas.microsoft.com/office/spreadsheetml/2009/9/main" objectType="CheckBox" fmlaLink="E39" lockText="1" noThreeD="1"/>
</file>

<file path=xl/ctrlProps/ctrlProp150.xml><?xml version="1.0" encoding="utf-8"?>
<formControlPr xmlns="http://schemas.microsoft.com/office/spreadsheetml/2009/9/main" objectType="CheckBox" fmlaLink="F149" lockText="1" noThreeD="1"/>
</file>

<file path=xl/ctrlProps/ctrlProp151.xml><?xml version="1.0" encoding="utf-8"?>
<formControlPr xmlns="http://schemas.microsoft.com/office/spreadsheetml/2009/9/main" objectType="CheckBox" fmlaLink="F148" lockText="1" noThreeD="1"/>
</file>

<file path=xl/ctrlProps/ctrlProp152.xml><?xml version="1.0" encoding="utf-8"?>
<formControlPr xmlns="http://schemas.microsoft.com/office/spreadsheetml/2009/9/main" objectType="CheckBox" fmlaLink="F147" lockText="1" noThreeD="1"/>
</file>

<file path=xl/ctrlProps/ctrlProp153.xml><?xml version="1.0" encoding="utf-8"?>
<formControlPr xmlns="http://schemas.microsoft.com/office/spreadsheetml/2009/9/main" objectType="CheckBox" fmlaLink="F141" lockText="1" noThreeD="1"/>
</file>

<file path=xl/ctrlProps/ctrlProp154.xml><?xml version="1.0" encoding="utf-8"?>
<formControlPr xmlns="http://schemas.microsoft.com/office/spreadsheetml/2009/9/main" objectType="CheckBox" fmlaLink="F140" lockText="1" noThreeD="1"/>
</file>

<file path=xl/ctrlProps/ctrlProp155.xml><?xml version="1.0" encoding="utf-8"?>
<formControlPr xmlns="http://schemas.microsoft.com/office/spreadsheetml/2009/9/main" objectType="CheckBox" fmlaLink="F139" lockText="1" noThreeD="1"/>
</file>

<file path=xl/ctrlProps/ctrlProp156.xml><?xml version="1.0" encoding="utf-8"?>
<formControlPr xmlns="http://schemas.microsoft.com/office/spreadsheetml/2009/9/main" objectType="CheckBox" fmlaLink="F137" lockText="1" noThreeD="1"/>
</file>

<file path=xl/ctrlProps/ctrlProp157.xml><?xml version="1.0" encoding="utf-8"?>
<formControlPr xmlns="http://schemas.microsoft.com/office/spreadsheetml/2009/9/main" objectType="CheckBox" fmlaLink="F133" lockText="1" noThreeD="1"/>
</file>

<file path=xl/ctrlProps/ctrlProp158.xml><?xml version="1.0" encoding="utf-8"?>
<formControlPr xmlns="http://schemas.microsoft.com/office/spreadsheetml/2009/9/main" objectType="CheckBox" fmlaLink="F135" lockText="1" noThreeD="1"/>
</file>

<file path=xl/ctrlProps/ctrlProp159.xml><?xml version="1.0" encoding="utf-8"?>
<formControlPr xmlns="http://schemas.microsoft.com/office/spreadsheetml/2009/9/main" objectType="CheckBox" fmlaLink="F127" lockText="1" noThreeD="1"/>
</file>

<file path=xl/ctrlProps/ctrlProp16.xml><?xml version="1.0" encoding="utf-8"?>
<formControlPr xmlns="http://schemas.microsoft.com/office/spreadsheetml/2009/9/main" objectType="CheckBox" fmlaLink="E41" lockText="1" noThreeD="1"/>
</file>

<file path=xl/ctrlProps/ctrlProp160.xml><?xml version="1.0" encoding="utf-8"?>
<formControlPr xmlns="http://schemas.microsoft.com/office/spreadsheetml/2009/9/main" objectType="CheckBox" fmlaLink="F122" lockText="1" noThreeD="1"/>
</file>

<file path=xl/ctrlProps/ctrlProp161.xml><?xml version="1.0" encoding="utf-8"?>
<formControlPr xmlns="http://schemas.microsoft.com/office/spreadsheetml/2009/9/main" objectType="CheckBox" fmlaLink="F121" lockText="1" noThreeD="1"/>
</file>

<file path=xl/ctrlProps/ctrlProp162.xml><?xml version="1.0" encoding="utf-8"?>
<formControlPr xmlns="http://schemas.microsoft.com/office/spreadsheetml/2009/9/main" objectType="CheckBox" fmlaLink="F115" lockText="1" noThreeD="1"/>
</file>

<file path=xl/ctrlProps/ctrlProp163.xml><?xml version="1.0" encoding="utf-8"?>
<formControlPr xmlns="http://schemas.microsoft.com/office/spreadsheetml/2009/9/main" objectType="CheckBox" fmlaLink="F114" lockText="1" noThreeD="1"/>
</file>

<file path=xl/ctrlProps/ctrlProp164.xml><?xml version="1.0" encoding="utf-8"?>
<formControlPr xmlns="http://schemas.microsoft.com/office/spreadsheetml/2009/9/main" objectType="CheckBox" fmlaLink="F113" lockText="1" noThreeD="1"/>
</file>

<file path=xl/ctrlProps/ctrlProp165.xml><?xml version="1.0" encoding="utf-8"?>
<formControlPr xmlns="http://schemas.microsoft.com/office/spreadsheetml/2009/9/main" objectType="CheckBox" fmlaLink="F112" lockText="1" noThreeD="1"/>
</file>

<file path=xl/ctrlProps/ctrlProp166.xml><?xml version="1.0" encoding="utf-8"?>
<formControlPr xmlns="http://schemas.microsoft.com/office/spreadsheetml/2009/9/main" objectType="CheckBox" fmlaLink="F111" lockText="1" noThreeD="1"/>
</file>

<file path=xl/ctrlProps/ctrlProp167.xml><?xml version="1.0" encoding="utf-8"?>
<formControlPr xmlns="http://schemas.microsoft.com/office/spreadsheetml/2009/9/main" objectType="CheckBox" fmlaLink="F105" lockText="1" noThreeD="1"/>
</file>

<file path=xl/ctrlProps/ctrlProp168.xml><?xml version="1.0" encoding="utf-8"?>
<formControlPr xmlns="http://schemas.microsoft.com/office/spreadsheetml/2009/9/main" objectType="CheckBox" fmlaLink="F103" lockText="1" noThreeD="1"/>
</file>

<file path=xl/ctrlProps/ctrlProp169.xml><?xml version="1.0" encoding="utf-8"?>
<formControlPr xmlns="http://schemas.microsoft.com/office/spreadsheetml/2009/9/main" objectType="CheckBox" fmlaLink="F98" lockText="1" noThreeD="1"/>
</file>

<file path=xl/ctrlProps/ctrlProp17.xml><?xml version="1.0" encoding="utf-8"?>
<formControlPr xmlns="http://schemas.microsoft.com/office/spreadsheetml/2009/9/main" objectType="CheckBox" fmlaLink="E42" lockText="1" noThreeD="1"/>
</file>

<file path=xl/ctrlProps/ctrlProp170.xml><?xml version="1.0" encoding="utf-8"?>
<formControlPr xmlns="http://schemas.microsoft.com/office/spreadsheetml/2009/9/main" objectType="CheckBox" fmlaLink="F94" lockText="1" noThreeD="1"/>
</file>

<file path=xl/ctrlProps/ctrlProp171.xml><?xml version="1.0" encoding="utf-8"?>
<formControlPr xmlns="http://schemas.microsoft.com/office/spreadsheetml/2009/9/main" objectType="CheckBox" fmlaLink="F87" lockText="1" noThreeD="1"/>
</file>

<file path=xl/ctrlProps/ctrlProp172.xml><?xml version="1.0" encoding="utf-8"?>
<formControlPr xmlns="http://schemas.microsoft.com/office/spreadsheetml/2009/9/main" objectType="CheckBox" fmlaLink="F80" lockText="1" noThreeD="1"/>
</file>

<file path=xl/ctrlProps/ctrlProp173.xml><?xml version="1.0" encoding="utf-8"?>
<formControlPr xmlns="http://schemas.microsoft.com/office/spreadsheetml/2009/9/main" objectType="CheckBox" fmlaLink="F83" lockText="1" noThreeD="1"/>
</file>

<file path=xl/ctrlProps/ctrlProp174.xml><?xml version="1.0" encoding="utf-8"?>
<formControlPr xmlns="http://schemas.microsoft.com/office/spreadsheetml/2009/9/main" objectType="CheckBox" fmlaLink="F77" lockText="1" noThreeD="1"/>
</file>

<file path=xl/ctrlProps/ctrlProp175.xml><?xml version="1.0" encoding="utf-8"?>
<formControlPr xmlns="http://schemas.microsoft.com/office/spreadsheetml/2009/9/main" objectType="CheckBox" fmlaLink="F67" lockText="1" noThreeD="1"/>
</file>

<file path=xl/ctrlProps/ctrlProp176.xml><?xml version="1.0" encoding="utf-8"?>
<formControlPr xmlns="http://schemas.microsoft.com/office/spreadsheetml/2009/9/main" objectType="CheckBox" fmlaLink="F63" lockText="1" noThreeD="1"/>
</file>

<file path=xl/ctrlProps/ctrlProp177.xml><?xml version="1.0" encoding="utf-8"?>
<formControlPr xmlns="http://schemas.microsoft.com/office/spreadsheetml/2009/9/main" objectType="CheckBox" fmlaLink="F56" lockText="1" noThreeD="1"/>
</file>

<file path=xl/ctrlProps/ctrlProp178.xml><?xml version="1.0" encoding="utf-8"?>
<formControlPr xmlns="http://schemas.microsoft.com/office/spreadsheetml/2009/9/main" objectType="CheckBox" fmlaLink="F61" lockText="1" noThreeD="1"/>
</file>

<file path=xl/ctrlProps/ctrlProp179.xml><?xml version="1.0" encoding="utf-8"?>
<formControlPr xmlns="http://schemas.microsoft.com/office/spreadsheetml/2009/9/main" objectType="CheckBox" fmlaLink="F52" lockText="1" noThreeD="1"/>
</file>

<file path=xl/ctrlProps/ctrlProp18.xml><?xml version="1.0" encoding="utf-8"?>
<formControlPr xmlns="http://schemas.microsoft.com/office/spreadsheetml/2009/9/main" objectType="CheckBox" fmlaLink="E43" lockText="1" noThreeD="1"/>
</file>

<file path=xl/ctrlProps/ctrlProp180.xml><?xml version="1.0" encoding="utf-8"?>
<formControlPr xmlns="http://schemas.microsoft.com/office/spreadsheetml/2009/9/main" objectType="CheckBox" fmlaLink="F48" lockText="1" noThreeD="1"/>
</file>

<file path=xl/ctrlProps/ctrlProp181.xml><?xml version="1.0" encoding="utf-8"?>
<formControlPr xmlns="http://schemas.microsoft.com/office/spreadsheetml/2009/9/main" objectType="CheckBox" fmlaLink="F45" lockText="1" noThreeD="1"/>
</file>

<file path=xl/ctrlProps/ctrlProp182.xml><?xml version="1.0" encoding="utf-8"?>
<formControlPr xmlns="http://schemas.microsoft.com/office/spreadsheetml/2009/9/main" objectType="CheckBox" fmlaLink="F41" lockText="1" noThreeD="1"/>
</file>

<file path=xl/ctrlProps/ctrlProp183.xml><?xml version="1.0" encoding="utf-8"?>
<formControlPr xmlns="http://schemas.microsoft.com/office/spreadsheetml/2009/9/main" objectType="CheckBox" fmlaLink="F39" lockText="1" noThreeD="1"/>
</file>

<file path=xl/ctrlProps/ctrlProp184.xml><?xml version="1.0" encoding="utf-8"?>
<formControlPr xmlns="http://schemas.microsoft.com/office/spreadsheetml/2009/9/main" objectType="CheckBox" fmlaLink="F34" lockText="1" noThreeD="1"/>
</file>

<file path=xl/ctrlProps/ctrlProp185.xml><?xml version="1.0" encoding="utf-8"?>
<formControlPr xmlns="http://schemas.microsoft.com/office/spreadsheetml/2009/9/main" objectType="CheckBox" fmlaLink="F27" lockText="1" noThreeD="1"/>
</file>

<file path=xl/ctrlProps/ctrlProp186.xml><?xml version="1.0" encoding="utf-8"?>
<formControlPr xmlns="http://schemas.microsoft.com/office/spreadsheetml/2009/9/main" objectType="CheckBox" fmlaLink="F23" lockText="1" noThreeD="1"/>
</file>

<file path=xl/ctrlProps/ctrlProp187.xml><?xml version="1.0" encoding="utf-8"?>
<formControlPr xmlns="http://schemas.microsoft.com/office/spreadsheetml/2009/9/main" objectType="CheckBox" fmlaLink="F18" lockText="1" noThreeD="1"/>
</file>

<file path=xl/ctrlProps/ctrlProp188.xml><?xml version="1.0" encoding="utf-8"?>
<formControlPr xmlns="http://schemas.microsoft.com/office/spreadsheetml/2009/9/main" objectType="CheckBox" fmlaLink="F11" lockText="1" noThreeD="1"/>
</file>

<file path=xl/ctrlProps/ctrlProp189.xml><?xml version="1.0" encoding="utf-8"?>
<formControlPr xmlns="http://schemas.microsoft.com/office/spreadsheetml/2009/9/main" objectType="CheckBox" fmlaLink="F16" lockText="1" noThreeD="1"/>
</file>

<file path=xl/ctrlProps/ctrlProp19.xml><?xml version="1.0" encoding="utf-8"?>
<formControlPr xmlns="http://schemas.microsoft.com/office/spreadsheetml/2009/9/main" objectType="CheckBox" fmlaLink="E44" lockText="1" noThreeD="1"/>
</file>

<file path=xl/ctrlProps/ctrlProp190.xml><?xml version="1.0" encoding="utf-8"?>
<formControlPr xmlns="http://schemas.microsoft.com/office/spreadsheetml/2009/9/main" objectType="CheckBox" fmlaLink="F7" lockText="1" noThreeD="1"/>
</file>

<file path=xl/ctrlProps/ctrlProp191.xml><?xml version="1.0" encoding="utf-8"?>
<formControlPr xmlns="http://schemas.microsoft.com/office/spreadsheetml/2009/9/main" objectType="CheckBox" fmlaLink="F5" lockText="1" noThreeD="1"/>
</file>

<file path=xl/ctrlProps/ctrlProp192.xml><?xml version="1.0" encoding="utf-8"?>
<formControlPr xmlns="http://schemas.microsoft.com/office/spreadsheetml/2009/9/main" objectType="CheckBox" fmlaLink="F89" lockText="1" noThreeD="1"/>
</file>

<file path=xl/ctrlProps/ctrlProp193.xml><?xml version="1.0" encoding="utf-8"?>
<formControlPr xmlns="http://schemas.microsoft.com/office/spreadsheetml/2009/9/main" objectType="CheckBox" fmlaLink="E27" lockText="1" noThreeD="1"/>
</file>

<file path=xl/ctrlProps/ctrlProp194.xml><?xml version="1.0" encoding="utf-8"?>
<formControlPr xmlns="http://schemas.microsoft.com/office/spreadsheetml/2009/9/main" objectType="CheckBox" fmlaLink="E31" lockText="1" noThreeD="1"/>
</file>

<file path=xl/ctrlProps/ctrlProp195.xml><?xml version="1.0" encoding="utf-8"?>
<formControlPr xmlns="http://schemas.microsoft.com/office/spreadsheetml/2009/9/main" objectType="CheckBox" fmlaLink="E34" lockText="1" noThreeD="1"/>
</file>

<file path=xl/ctrlProps/ctrlProp196.xml><?xml version="1.0" encoding="utf-8"?>
<formControlPr xmlns="http://schemas.microsoft.com/office/spreadsheetml/2009/9/main" objectType="CheckBox" fmlaLink="E39" lockText="1" noThreeD="1"/>
</file>

<file path=xl/ctrlProps/ctrlProp197.xml><?xml version="1.0" encoding="utf-8"?>
<formControlPr xmlns="http://schemas.microsoft.com/office/spreadsheetml/2009/9/main" objectType="CheckBox" fmlaLink="E7" lockText="1" noThreeD="1"/>
</file>

<file path=xl/ctrlProps/ctrlProp198.xml><?xml version="1.0" encoding="utf-8"?>
<formControlPr xmlns="http://schemas.microsoft.com/office/spreadsheetml/2009/9/main" objectType="CheckBox" fmlaLink="F6" lockText="1" noThreeD="1"/>
</file>

<file path=xl/ctrlProps/ctrlProp199.xml><?xml version="1.0" encoding="utf-8"?>
<formControlPr xmlns="http://schemas.microsoft.com/office/spreadsheetml/2009/9/main" objectType="CheckBox" fmlaLink="F10" lockText="1" noThreeD="1"/>
</file>

<file path=xl/ctrlProps/ctrlProp2.xml><?xml version="1.0" encoding="utf-8"?>
<formControlPr xmlns="http://schemas.microsoft.com/office/spreadsheetml/2009/9/main" objectType="CheckBox" checked="Checked" fmlaLink="E16" lockText="1" noThreeD="1"/>
</file>

<file path=xl/ctrlProps/ctrlProp20.xml><?xml version="1.0" encoding="utf-8"?>
<formControlPr xmlns="http://schemas.microsoft.com/office/spreadsheetml/2009/9/main" objectType="CheckBox" checked="Checked" fmlaLink="E46" lockText="1" noThreeD="1"/>
</file>

<file path=xl/ctrlProps/ctrlProp200.xml><?xml version="1.0" encoding="utf-8"?>
<formControlPr xmlns="http://schemas.microsoft.com/office/spreadsheetml/2009/9/main" objectType="CheckBox" fmlaLink="F11" lockText="1" noThreeD="1"/>
</file>

<file path=xl/ctrlProps/ctrlProp201.xml><?xml version="1.0" encoding="utf-8"?>
<formControlPr xmlns="http://schemas.microsoft.com/office/spreadsheetml/2009/9/main" objectType="CheckBox" fmlaLink="F14" lockText="1" noThreeD="1"/>
</file>

<file path=xl/ctrlProps/ctrlProp202.xml><?xml version="1.0" encoding="utf-8"?>
<formControlPr xmlns="http://schemas.microsoft.com/office/spreadsheetml/2009/9/main" objectType="CheckBox" checked="Checked" fmlaLink="F17" lockText="1" noThreeD="1"/>
</file>

<file path=xl/ctrlProps/ctrlProp203.xml><?xml version="1.0" encoding="utf-8"?>
<formControlPr xmlns="http://schemas.microsoft.com/office/spreadsheetml/2009/9/main" objectType="CheckBox" fmlaLink="F18" lockText="1" noThreeD="1"/>
</file>

<file path=xl/ctrlProps/ctrlProp204.xml><?xml version="1.0" encoding="utf-8"?>
<formControlPr xmlns="http://schemas.microsoft.com/office/spreadsheetml/2009/9/main" objectType="CheckBox" fmlaLink="F19" lockText="1" noThreeD="1"/>
</file>

<file path=xl/ctrlProps/ctrlProp205.xml><?xml version="1.0" encoding="utf-8"?>
<formControlPr xmlns="http://schemas.microsoft.com/office/spreadsheetml/2009/9/main" objectType="CheckBox" fmlaLink="F20" lockText="1" noThreeD="1"/>
</file>

<file path=xl/ctrlProps/ctrlProp206.xml><?xml version="1.0" encoding="utf-8"?>
<formControlPr xmlns="http://schemas.microsoft.com/office/spreadsheetml/2009/9/main" objectType="CheckBox" fmlaLink="F21" lockText="1" noThreeD="1"/>
</file>

<file path=xl/ctrlProps/ctrlProp207.xml><?xml version="1.0" encoding="utf-8"?>
<formControlPr xmlns="http://schemas.microsoft.com/office/spreadsheetml/2009/9/main" objectType="CheckBox" checked="Checked" fmlaLink="F25" lockText="1" noThreeD="1"/>
</file>

<file path=xl/ctrlProps/ctrlProp208.xml><?xml version="1.0" encoding="utf-8"?>
<formControlPr xmlns="http://schemas.microsoft.com/office/spreadsheetml/2009/9/main" objectType="CheckBox" fmlaLink="F27" lockText="1" noThreeD="1"/>
</file>

<file path=xl/ctrlProps/ctrlProp209.xml><?xml version="1.0" encoding="utf-8"?>
<formControlPr xmlns="http://schemas.microsoft.com/office/spreadsheetml/2009/9/main" objectType="CheckBox" fmlaLink="F31" lockText="1" noThreeD="1"/>
</file>

<file path=xl/ctrlProps/ctrlProp21.xml><?xml version="1.0" encoding="utf-8"?>
<formControlPr xmlns="http://schemas.microsoft.com/office/spreadsheetml/2009/9/main" objectType="CheckBox" fmlaLink="E51" lockText="1" noThreeD="1"/>
</file>

<file path=xl/ctrlProps/ctrlProp210.xml><?xml version="1.0" encoding="utf-8"?>
<formControlPr xmlns="http://schemas.microsoft.com/office/spreadsheetml/2009/9/main" objectType="CheckBox" fmlaLink="F36" lockText="1" noThreeD="1"/>
</file>

<file path=xl/ctrlProps/ctrlProp211.xml><?xml version="1.0" encoding="utf-8"?>
<formControlPr xmlns="http://schemas.microsoft.com/office/spreadsheetml/2009/9/main" objectType="CheckBox" fmlaLink="F37" lockText="1" noThreeD="1"/>
</file>

<file path=xl/ctrlProps/ctrlProp212.xml><?xml version="1.0" encoding="utf-8"?>
<formControlPr xmlns="http://schemas.microsoft.com/office/spreadsheetml/2009/9/main" objectType="CheckBox" fmlaLink="F42" lockText="1" noThreeD="1"/>
</file>

<file path=xl/ctrlProps/ctrlProp213.xml><?xml version="1.0" encoding="utf-8"?>
<formControlPr xmlns="http://schemas.microsoft.com/office/spreadsheetml/2009/9/main" objectType="CheckBox" fmlaLink="F44" lockText="1" noThreeD="1"/>
</file>

<file path=xl/ctrlProps/ctrlProp214.xml><?xml version="1.0" encoding="utf-8"?>
<formControlPr xmlns="http://schemas.microsoft.com/office/spreadsheetml/2009/9/main" objectType="CheckBox" fmlaLink="F45" lockText="1" noThreeD="1"/>
</file>

<file path=xl/ctrlProps/ctrlProp215.xml><?xml version="1.0" encoding="utf-8"?>
<formControlPr xmlns="http://schemas.microsoft.com/office/spreadsheetml/2009/9/main" objectType="CheckBox" fmlaLink="F46" lockText="1" noThreeD="1"/>
</file>

<file path=xl/ctrlProps/ctrlProp216.xml><?xml version="1.0" encoding="utf-8"?>
<formControlPr xmlns="http://schemas.microsoft.com/office/spreadsheetml/2009/9/main" objectType="CheckBox" fmlaLink="F47" lockText="1" noThreeD="1"/>
</file>

<file path=xl/ctrlProps/ctrlProp217.xml><?xml version="1.0" encoding="utf-8"?>
<formControlPr xmlns="http://schemas.microsoft.com/office/spreadsheetml/2009/9/main" objectType="CheckBox" fmlaLink="F48" lockText="1" noThreeD="1"/>
</file>

<file path=xl/ctrlProps/ctrlProp218.xml><?xml version="1.0" encoding="utf-8"?>
<formControlPr xmlns="http://schemas.microsoft.com/office/spreadsheetml/2009/9/main" objectType="CheckBox" fmlaLink="F49" lockText="1" noThreeD="1"/>
</file>

<file path=xl/ctrlProps/ctrlProp219.xml><?xml version="1.0" encoding="utf-8"?>
<formControlPr xmlns="http://schemas.microsoft.com/office/spreadsheetml/2009/9/main" objectType="CheckBox" fmlaLink="F50" lockText="1" noThreeD="1"/>
</file>

<file path=xl/ctrlProps/ctrlProp22.xml><?xml version="1.0" encoding="utf-8"?>
<formControlPr xmlns="http://schemas.microsoft.com/office/spreadsheetml/2009/9/main" objectType="CheckBox" fmlaLink="E52" lockText="1" noThreeD="1"/>
</file>

<file path=xl/ctrlProps/ctrlProp220.xml><?xml version="1.0" encoding="utf-8"?>
<formControlPr xmlns="http://schemas.microsoft.com/office/spreadsheetml/2009/9/main" objectType="CheckBox" fmlaLink="F52" lockText="1" noThreeD="1"/>
</file>

<file path=xl/ctrlProps/ctrlProp221.xml><?xml version="1.0" encoding="utf-8"?>
<formControlPr xmlns="http://schemas.microsoft.com/office/spreadsheetml/2009/9/main" objectType="CheckBox" checked="Checked" fmlaLink="E7" lockText="1" noThreeD="1"/>
</file>

<file path=xl/ctrlProps/ctrlProp222.xml><?xml version="1.0" encoding="utf-8"?>
<formControlPr xmlns="http://schemas.microsoft.com/office/spreadsheetml/2009/9/main" objectType="CheckBox" fmlaLink="E13" lockText="1" noThreeD="1"/>
</file>

<file path=xl/ctrlProps/ctrlProp223.xml><?xml version="1.0" encoding="utf-8"?>
<formControlPr xmlns="http://schemas.microsoft.com/office/spreadsheetml/2009/9/main" objectType="CheckBox" fmlaLink="E5" lockText="1" noThreeD="1"/>
</file>

<file path=xl/ctrlProps/ctrlProp224.xml><?xml version="1.0" encoding="utf-8"?>
<formControlPr xmlns="http://schemas.microsoft.com/office/spreadsheetml/2009/9/main" objectType="CheckBox" fmlaLink="E15" lockText="1" noThreeD="1"/>
</file>

<file path=xl/ctrlProps/ctrlProp225.xml><?xml version="1.0" encoding="utf-8"?>
<formControlPr xmlns="http://schemas.microsoft.com/office/spreadsheetml/2009/9/main" objectType="CheckBox" fmlaLink="E18" lockText="1" noThreeD="1"/>
</file>

<file path=xl/ctrlProps/ctrlProp226.xml><?xml version="1.0" encoding="utf-8"?>
<formControlPr xmlns="http://schemas.microsoft.com/office/spreadsheetml/2009/9/main" objectType="CheckBox" fmlaLink="E23" lockText="1" noThreeD="1"/>
</file>

<file path=xl/ctrlProps/ctrlProp227.xml><?xml version="1.0" encoding="utf-8"?>
<formControlPr xmlns="http://schemas.microsoft.com/office/spreadsheetml/2009/9/main" objectType="CheckBox" checked="Checked" fmlaLink="E29" lockText="1" noThreeD="1"/>
</file>

<file path=xl/ctrlProps/ctrlProp228.xml><?xml version="1.0" encoding="utf-8"?>
<formControlPr xmlns="http://schemas.microsoft.com/office/spreadsheetml/2009/9/main" objectType="CheckBox" fmlaLink="E34" lockText="1" noThreeD="1"/>
</file>

<file path=xl/ctrlProps/ctrlProp229.xml><?xml version="1.0" encoding="utf-8"?>
<formControlPr xmlns="http://schemas.microsoft.com/office/spreadsheetml/2009/9/main" objectType="CheckBox" fmlaLink="E38" lockText="1" noThreeD="1"/>
</file>

<file path=xl/ctrlProps/ctrlProp23.xml><?xml version="1.0" encoding="utf-8"?>
<formControlPr xmlns="http://schemas.microsoft.com/office/spreadsheetml/2009/9/main" objectType="CheckBox" fmlaLink="E55" lockText="1" noThreeD="1"/>
</file>

<file path=xl/ctrlProps/ctrlProp230.xml><?xml version="1.0" encoding="utf-8"?>
<formControlPr xmlns="http://schemas.microsoft.com/office/spreadsheetml/2009/9/main" objectType="CheckBox" fmlaLink="E42" lockText="1" noThreeD="1"/>
</file>

<file path=xl/ctrlProps/ctrlProp231.xml><?xml version="1.0" encoding="utf-8"?>
<formControlPr xmlns="http://schemas.microsoft.com/office/spreadsheetml/2009/9/main" objectType="CheckBox" fmlaLink="E47" lockText="1" noThreeD="1"/>
</file>

<file path=xl/ctrlProps/ctrlProp232.xml><?xml version="1.0" encoding="utf-8"?>
<formControlPr xmlns="http://schemas.microsoft.com/office/spreadsheetml/2009/9/main" objectType="CheckBox" fmlaLink="E46" lockText="1" noThreeD="1"/>
</file>

<file path=xl/ctrlProps/ctrlProp233.xml><?xml version="1.0" encoding="utf-8"?>
<formControlPr xmlns="http://schemas.microsoft.com/office/spreadsheetml/2009/9/main" objectType="CheckBox" fmlaLink="E50" lockText="1" noThreeD="1"/>
</file>

<file path=xl/ctrlProps/ctrlProp234.xml><?xml version="1.0" encoding="utf-8"?>
<formControlPr xmlns="http://schemas.microsoft.com/office/spreadsheetml/2009/9/main" objectType="CheckBox" fmlaLink="E52" lockText="1" noThreeD="1"/>
</file>

<file path=xl/ctrlProps/ctrlProp235.xml><?xml version="1.0" encoding="utf-8"?>
<formControlPr xmlns="http://schemas.microsoft.com/office/spreadsheetml/2009/9/main" objectType="CheckBox" fmlaLink="E58" lockText="1" noThreeD="1"/>
</file>

<file path=xl/ctrlProps/ctrlProp236.xml><?xml version="1.0" encoding="utf-8"?>
<formControlPr xmlns="http://schemas.microsoft.com/office/spreadsheetml/2009/9/main" objectType="CheckBox" fmlaLink="F5" lockText="1" noThreeD="1"/>
</file>

<file path=xl/ctrlProps/ctrlProp237.xml><?xml version="1.0" encoding="utf-8"?>
<formControlPr xmlns="http://schemas.microsoft.com/office/spreadsheetml/2009/9/main" objectType="CheckBox" fmlaLink="F7" lockText="1" noThreeD="1"/>
</file>

<file path=xl/ctrlProps/ctrlProp238.xml><?xml version="1.0" encoding="utf-8"?>
<formControlPr xmlns="http://schemas.microsoft.com/office/spreadsheetml/2009/9/main" objectType="CheckBox" fmlaLink="F13" lockText="1" noThreeD="1"/>
</file>

<file path=xl/ctrlProps/ctrlProp239.xml><?xml version="1.0" encoding="utf-8"?>
<formControlPr xmlns="http://schemas.microsoft.com/office/spreadsheetml/2009/9/main" objectType="CheckBox" fmlaLink="F15" lockText="1" noThreeD="1"/>
</file>

<file path=xl/ctrlProps/ctrlProp24.xml><?xml version="1.0" encoding="utf-8"?>
<formControlPr xmlns="http://schemas.microsoft.com/office/spreadsheetml/2009/9/main" objectType="CheckBox" fmlaLink="E56" lockText="1" noThreeD="1"/>
</file>

<file path=xl/ctrlProps/ctrlProp240.xml><?xml version="1.0" encoding="utf-8"?>
<formControlPr xmlns="http://schemas.microsoft.com/office/spreadsheetml/2009/9/main" objectType="CheckBox" fmlaLink="F21" lockText="1" noThreeD="1"/>
</file>

<file path=xl/ctrlProps/ctrlProp241.xml><?xml version="1.0" encoding="utf-8"?>
<formControlPr xmlns="http://schemas.microsoft.com/office/spreadsheetml/2009/9/main" objectType="CheckBox" fmlaLink="F26" lockText="1" noThreeD="1"/>
</file>

<file path=xl/ctrlProps/ctrlProp242.xml><?xml version="1.0" encoding="utf-8"?>
<formControlPr xmlns="http://schemas.microsoft.com/office/spreadsheetml/2009/9/main" objectType="CheckBox" checked="Checked" fmlaLink="F32" lockText="1" noThreeD="1"/>
</file>

<file path=xl/ctrlProps/ctrlProp243.xml><?xml version="1.0" encoding="utf-8"?>
<formControlPr xmlns="http://schemas.microsoft.com/office/spreadsheetml/2009/9/main" objectType="CheckBox" fmlaLink="F34" lockText="1" noThreeD="1"/>
</file>

<file path=xl/ctrlProps/ctrlProp244.xml><?xml version="1.0" encoding="utf-8"?>
<formControlPr xmlns="http://schemas.microsoft.com/office/spreadsheetml/2009/9/main" objectType="CheckBox" fmlaLink="F38" lockText="1" noThreeD="1"/>
</file>

<file path=xl/ctrlProps/ctrlProp245.xml><?xml version="1.0" encoding="utf-8"?>
<formControlPr xmlns="http://schemas.microsoft.com/office/spreadsheetml/2009/9/main" objectType="CheckBox" fmlaLink="F42" lockText="1" noThreeD="1"/>
</file>

<file path=xl/ctrlProps/ctrlProp246.xml><?xml version="1.0" encoding="utf-8"?>
<formControlPr xmlns="http://schemas.microsoft.com/office/spreadsheetml/2009/9/main" objectType="CheckBox" fmlaLink="F47" lockText="1" noThreeD="1"/>
</file>

<file path=xl/ctrlProps/ctrlProp247.xml><?xml version="1.0" encoding="utf-8"?>
<formControlPr xmlns="http://schemas.microsoft.com/office/spreadsheetml/2009/9/main" objectType="CheckBox" fmlaLink="F50" lockText="1" noThreeD="1"/>
</file>

<file path=xl/ctrlProps/ctrlProp248.xml><?xml version="1.0" encoding="utf-8"?>
<formControlPr xmlns="http://schemas.microsoft.com/office/spreadsheetml/2009/9/main" objectType="CheckBox" fmlaLink="F52" lockText="1" noThreeD="1"/>
</file>

<file path=xl/ctrlProps/ctrlProp249.xml><?xml version="1.0" encoding="utf-8"?>
<formControlPr xmlns="http://schemas.microsoft.com/office/spreadsheetml/2009/9/main" objectType="CheckBox" fmlaLink="F58" lockText="1" noThreeD="1"/>
</file>

<file path=xl/ctrlProps/ctrlProp25.xml><?xml version="1.0" encoding="utf-8"?>
<formControlPr xmlns="http://schemas.microsoft.com/office/spreadsheetml/2009/9/main" objectType="CheckBox" fmlaLink="E57" lockText="1" noThreeD="1"/>
</file>

<file path=xl/ctrlProps/ctrlProp26.xml><?xml version="1.0" encoding="utf-8"?>
<formControlPr xmlns="http://schemas.microsoft.com/office/spreadsheetml/2009/9/main" objectType="CheckBox" fmlaLink="E58" lockText="1" noThreeD="1"/>
</file>

<file path=xl/ctrlProps/ctrlProp27.xml><?xml version="1.0" encoding="utf-8"?>
<formControlPr xmlns="http://schemas.microsoft.com/office/spreadsheetml/2009/9/main" objectType="CheckBox" fmlaLink="E59" lockText="1" noThreeD="1"/>
</file>

<file path=xl/ctrlProps/ctrlProp28.xml><?xml version="1.0" encoding="utf-8"?>
<formControlPr xmlns="http://schemas.microsoft.com/office/spreadsheetml/2009/9/main" objectType="CheckBox" fmlaLink="E60" lockText="1" noThreeD="1"/>
</file>

<file path=xl/ctrlProps/ctrlProp29.xml><?xml version="1.0" encoding="utf-8"?>
<formControlPr xmlns="http://schemas.microsoft.com/office/spreadsheetml/2009/9/main" objectType="CheckBox" fmlaLink="E65" lockText="1" noThreeD="1"/>
</file>

<file path=xl/ctrlProps/ctrlProp3.xml><?xml version="1.0" encoding="utf-8"?>
<formControlPr xmlns="http://schemas.microsoft.com/office/spreadsheetml/2009/9/main" objectType="CheckBox" fmlaLink="E19" lockText="1" noThreeD="1"/>
</file>

<file path=xl/ctrlProps/ctrlProp30.xml><?xml version="1.0" encoding="utf-8"?>
<formControlPr xmlns="http://schemas.microsoft.com/office/spreadsheetml/2009/9/main" objectType="CheckBox" fmlaLink="E67" lockText="1" noThreeD="1"/>
</file>

<file path=xl/ctrlProps/ctrlProp31.xml><?xml version="1.0" encoding="utf-8"?>
<formControlPr xmlns="http://schemas.microsoft.com/office/spreadsheetml/2009/9/main" objectType="CheckBox" fmlaLink="E69" lockText="1" noThreeD="1"/>
</file>

<file path=xl/ctrlProps/ctrlProp32.xml><?xml version="1.0" encoding="utf-8"?>
<formControlPr xmlns="http://schemas.microsoft.com/office/spreadsheetml/2009/9/main" objectType="CheckBox" fmlaLink="E70" lockText="1" noThreeD="1"/>
</file>

<file path=xl/ctrlProps/ctrlProp33.xml><?xml version="1.0" encoding="utf-8"?>
<formControlPr xmlns="http://schemas.microsoft.com/office/spreadsheetml/2009/9/main" objectType="CheckBox" checked="Checked" fmlaLink="E71" lockText="1" noThreeD="1"/>
</file>

<file path=xl/ctrlProps/ctrlProp34.xml><?xml version="1.0" encoding="utf-8"?>
<formControlPr xmlns="http://schemas.microsoft.com/office/spreadsheetml/2009/9/main" objectType="CheckBox" fmlaLink="E74" lockText="1" noThreeD="1"/>
</file>

<file path=xl/ctrlProps/ctrlProp35.xml><?xml version="1.0" encoding="utf-8"?>
<formControlPr xmlns="http://schemas.microsoft.com/office/spreadsheetml/2009/9/main" objectType="CheckBox" fmlaLink="E75" lockText="1" noThreeD="1"/>
</file>

<file path=xl/ctrlProps/ctrlProp36.xml><?xml version="1.0" encoding="utf-8"?>
<formControlPr xmlns="http://schemas.microsoft.com/office/spreadsheetml/2009/9/main" objectType="CheckBox" fmlaLink="F70" lockText="1" noThreeD="1"/>
</file>

<file path=xl/ctrlProps/ctrlProp37.xml><?xml version="1.0" encoding="utf-8"?>
<formControlPr xmlns="http://schemas.microsoft.com/office/spreadsheetml/2009/9/main" objectType="CheckBox" fmlaLink="F69" lockText="1" noThreeD="1"/>
</file>

<file path=xl/ctrlProps/ctrlProp38.xml><?xml version="1.0" encoding="utf-8"?>
<formControlPr xmlns="http://schemas.microsoft.com/office/spreadsheetml/2009/9/main" objectType="CheckBox" fmlaLink="F67" lockText="1" noThreeD="1"/>
</file>

<file path=xl/ctrlProps/ctrlProp39.xml><?xml version="1.0" encoding="utf-8"?>
<formControlPr xmlns="http://schemas.microsoft.com/office/spreadsheetml/2009/9/main" objectType="CheckBox" checked="Checked" fmlaLink="F65" lockText="1" noThreeD="1"/>
</file>

<file path=xl/ctrlProps/ctrlProp4.xml><?xml version="1.0" encoding="utf-8"?>
<formControlPr xmlns="http://schemas.microsoft.com/office/spreadsheetml/2009/9/main" objectType="CheckBox" fmlaLink="E18" lockText="1" noThreeD="1"/>
</file>

<file path=xl/ctrlProps/ctrlProp40.xml><?xml version="1.0" encoding="utf-8"?>
<formControlPr xmlns="http://schemas.microsoft.com/office/spreadsheetml/2009/9/main" objectType="CheckBox" fmlaLink="F60" lockText="1" noThreeD="1"/>
</file>

<file path=xl/ctrlProps/ctrlProp41.xml><?xml version="1.0" encoding="utf-8"?>
<formControlPr xmlns="http://schemas.microsoft.com/office/spreadsheetml/2009/9/main" objectType="CheckBox" fmlaLink="F59" lockText="1" noThreeD="1"/>
</file>

<file path=xl/ctrlProps/ctrlProp42.xml><?xml version="1.0" encoding="utf-8"?>
<formControlPr xmlns="http://schemas.microsoft.com/office/spreadsheetml/2009/9/main" objectType="CheckBox" fmlaLink="F56" lockText="1" noThreeD="1"/>
</file>

<file path=xl/ctrlProps/ctrlProp43.xml><?xml version="1.0" encoding="utf-8"?>
<formControlPr xmlns="http://schemas.microsoft.com/office/spreadsheetml/2009/9/main" objectType="CheckBox" fmlaLink="F55" lockText="1" noThreeD="1"/>
</file>

<file path=xl/ctrlProps/ctrlProp44.xml><?xml version="1.0" encoding="utf-8"?>
<formControlPr xmlns="http://schemas.microsoft.com/office/spreadsheetml/2009/9/main" objectType="CheckBox" fmlaLink="F52" lockText="1" noThreeD="1"/>
</file>

<file path=xl/ctrlProps/ctrlProp45.xml><?xml version="1.0" encoding="utf-8"?>
<formControlPr xmlns="http://schemas.microsoft.com/office/spreadsheetml/2009/9/main" objectType="CheckBox" fmlaLink="F51" lockText="1" noThreeD="1"/>
</file>

<file path=xl/ctrlProps/ctrlProp46.xml><?xml version="1.0" encoding="utf-8"?>
<formControlPr xmlns="http://schemas.microsoft.com/office/spreadsheetml/2009/9/main" objectType="CheckBox" fmlaLink="F44" lockText="1" noThreeD="1"/>
</file>

<file path=xl/ctrlProps/ctrlProp47.xml><?xml version="1.0" encoding="utf-8"?>
<formControlPr xmlns="http://schemas.microsoft.com/office/spreadsheetml/2009/9/main" objectType="CheckBox" fmlaLink="F42" lockText="1" noThreeD="1"/>
</file>

<file path=xl/ctrlProps/ctrlProp48.xml><?xml version="1.0" encoding="utf-8"?>
<formControlPr xmlns="http://schemas.microsoft.com/office/spreadsheetml/2009/9/main" objectType="CheckBox" fmlaLink="E5" lockText="1" noThreeD="1"/>
</file>

<file path=xl/ctrlProps/ctrlProp49.xml><?xml version="1.0" encoding="utf-8"?>
<formControlPr xmlns="http://schemas.microsoft.com/office/spreadsheetml/2009/9/main" objectType="CheckBox" fmlaLink="E7" lockText="1" noThreeD="1"/>
</file>

<file path=xl/ctrlProps/ctrlProp5.xml><?xml version="1.0" encoding="utf-8"?>
<formControlPr xmlns="http://schemas.microsoft.com/office/spreadsheetml/2009/9/main" objectType="CheckBox" fmlaLink="E20" lockText="1" noThreeD="1"/>
</file>

<file path=xl/ctrlProps/ctrlProp50.xml><?xml version="1.0" encoding="utf-8"?>
<formControlPr xmlns="http://schemas.microsoft.com/office/spreadsheetml/2009/9/main" objectType="CheckBox" fmlaLink="E11" lockText="1" noThreeD="1"/>
</file>

<file path=xl/ctrlProps/ctrlProp51.xml><?xml version="1.0" encoding="utf-8"?>
<formControlPr xmlns="http://schemas.microsoft.com/office/spreadsheetml/2009/9/main" objectType="CheckBox" fmlaLink="E16" lockText="1" noThreeD="1"/>
</file>

<file path=xl/ctrlProps/ctrlProp52.xml><?xml version="1.0" encoding="utf-8"?>
<formControlPr xmlns="http://schemas.microsoft.com/office/spreadsheetml/2009/9/main" objectType="CheckBox" fmlaLink="E18" lockText="1" noThreeD="1"/>
</file>

<file path=xl/ctrlProps/ctrlProp53.xml><?xml version="1.0" encoding="utf-8"?>
<formControlPr xmlns="http://schemas.microsoft.com/office/spreadsheetml/2009/9/main" objectType="CheckBox" fmlaLink="E23" lockText="1" noThreeD="1"/>
</file>

<file path=xl/ctrlProps/ctrlProp54.xml><?xml version="1.0" encoding="utf-8"?>
<formControlPr xmlns="http://schemas.microsoft.com/office/spreadsheetml/2009/9/main" objectType="CheckBox" fmlaLink="E27" lockText="1" noThreeD="1"/>
</file>

<file path=xl/ctrlProps/ctrlProp55.xml><?xml version="1.0" encoding="utf-8"?>
<formControlPr xmlns="http://schemas.microsoft.com/office/spreadsheetml/2009/9/main" objectType="CheckBox" fmlaLink="E34" lockText="1" noThreeD="1"/>
</file>

<file path=xl/ctrlProps/ctrlProp56.xml><?xml version="1.0" encoding="utf-8"?>
<formControlPr xmlns="http://schemas.microsoft.com/office/spreadsheetml/2009/9/main" objectType="CheckBox" fmlaLink="E39" lockText="1" noThreeD="1"/>
</file>

<file path=xl/ctrlProps/ctrlProp57.xml><?xml version="1.0" encoding="utf-8"?>
<formControlPr xmlns="http://schemas.microsoft.com/office/spreadsheetml/2009/9/main" objectType="CheckBox" fmlaLink="E42" lockText="1" noThreeD="1"/>
</file>

<file path=xl/ctrlProps/ctrlProp58.xml><?xml version="1.0" encoding="utf-8"?>
<formControlPr xmlns="http://schemas.microsoft.com/office/spreadsheetml/2009/9/main" objectType="CheckBox" fmlaLink="E45" lockText="1" noThreeD="1"/>
</file>

<file path=xl/ctrlProps/ctrlProp59.xml><?xml version="1.0" encoding="utf-8"?>
<formControlPr xmlns="http://schemas.microsoft.com/office/spreadsheetml/2009/9/main" objectType="CheckBox" fmlaLink="E48" lockText="1" noThreeD="1"/>
</file>

<file path=xl/ctrlProps/ctrlProp6.xml><?xml version="1.0" encoding="utf-8"?>
<formControlPr xmlns="http://schemas.microsoft.com/office/spreadsheetml/2009/9/main" objectType="CheckBox" fmlaLink="E24" lockText="1" noThreeD="1"/>
</file>

<file path=xl/ctrlProps/ctrlProp60.xml><?xml version="1.0" encoding="utf-8"?>
<formControlPr xmlns="http://schemas.microsoft.com/office/spreadsheetml/2009/9/main" objectType="CheckBox" checked="Checked" fmlaLink="E53" lockText="1" noThreeD="1"/>
</file>

<file path=xl/ctrlProps/ctrlProp61.xml><?xml version="1.0" encoding="utf-8"?>
<formControlPr xmlns="http://schemas.microsoft.com/office/spreadsheetml/2009/9/main" objectType="CheckBox" fmlaLink="E56" lockText="1" noThreeD="1"/>
</file>

<file path=xl/ctrlProps/ctrlProp62.xml><?xml version="1.0" encoding="utf-8"?>
<formControlPr xmlns="http://schemas.microsoft.com/office/spreadsheetml/2009/9/main" objectType="CheckBox" fmlaLink="E61" lockText="1" noThreeD="1"/>
</file>

<file path=xl/ctrlProps/ctrlProp63.xml><?xml version="1.0" encoding="utf-8"?>
<formControlPr xmlns="http://schemas.microsoft.com/office/spreadsheetml/2009/9/main" objectType="CheckBox" fmlaLink="E63" lockText="1" noThreeD="1"/>
</file>

<file path=xl/ctrlProps/ctrlProp64.xml><?xml version="1.0" encoding="utf-8"?>
<formControlPr xmlns="http://schemas.microsoft.com/office/spreadsheetml/2009/9/main" objectType="CheckBox" fmlaLink="E70" lockText="1" noThreeD="1"/>
</file>

<file path=xl/ctrlProps/ctrlProp65.xml><?xml version="1.0" encoding="utf-8"?>
<formControlPr xmlns="http://schemas.microsoft.com/office/spreadsheetml/2009/9/main" objectType="CheckBox" fmlaLink="E72" lockText="1" noThreeD="1"/>
</file>

<file path=xl/ctrlProps/ctrlProp66.xml><?xml version="1.0" encoding="utf-8"?>
<formControlPr xmlns="http://schemas.microsoft.com/office/spreadsheetml/2009/9/main" objectType="CheckBox" fmlaLink="E74" lockText="1" noThreeD="1"/>
</file>

<file path=xl/ctrlProps/ctrlProp67.xml><?xml version="1.0" encoding="utf-8"?>
<formControlPr xmlns="http://schemas.microsoft.com/office/spreadsheetml/2009/9/main" objectType="CheckBox" fmlaLink="E77" lockText="1" noThreeD="1"/>
</file>

<file path=xl/ctrlProps/ctrlProp68.xml><?xml version="1.0" encoding="utf-8"?>
<formControlPr xmlns="http://schemas.microsoft.com/office/spreadsheetml/2009/9/main" objectType="CheckBox" fmlaLink="E80" lockText="1" noThreeD="1"/>
</file>

<file path=xl/ctrlProps/ctrlProp69.xml><?xml version="1.0" encoding="utf-8"?>
<formControlPr xmlns="http://schemas.microsoft.com/office/spreadsheetml/2009/9/main" objectType="CheckBox" fmlaLink="E87" lockText="1" noThreeD="1"/>
</file>

<file path=xl/ctrlProps/ctrlProp7.xml><?xml version="1.0" encoding="utf-8"?>
<formControlPr xmlns="http://schemas.microsoft.com/office/spreadsheetml/2009/9/main" objectType="CheckBox" fmlaLink="E25" lockText="1" noThreeD="1"/>
</file>

<file path=xl/ctrlProps/ctrlProp70.xml><?xml version="1.0" encoding="utf-8"?>
<formControlPr xmlns="http://schemas.microsoft.com/office/spreadsheetml/2009/9/main" objectType="CheckBox" fmlaLink="E98" lockText="1" noThreeD="1"/>
</file>

<file path=xl/ctrlProps/ctrlProp71.xml><?xml version="1.0" encoding="utf-8"?>
<formControlPr xmlns="http://schemas.microsoft.com/office/spreadsheetml/2009/9/main" objectType="CheckBox" fmlaLink="E102" lockText="1" noThreeD="1"/>
</file>

<file path=xl/ctrlProps/ctrlProp72.xml><?xml version="1.0" encoding="utf-8"?>
<formControlPr xmlns="http://schemas.microsoft.com/office/spreadsheetml/2009/9/main" objectType="CheckBox" fmlaLink="E107" lockText="1" noThreeD="1"/>
</file>

<file path=xl/ctrlProps/ctrlProp73.xml><?xml version="1.0" encoding="utf-8"?>
<formControlPr xmlns="http://schemas.microsoft.com/office/spreadsheetml/2009/9/main" objectType="CheckBox" fmlaLink="E117" lockText="1" noThreeD="1"/>
</file>

<file path=xl/ctrlProps/ctrlProp74.xml><?xml version="1.0" encoding="utf-8"?>
<formControlPr xmlns="http://schemas.microsoft.com/office/spreadsheetml/2009/9/main" objectType="CheckBox" fmlaLink="E118" lockText="1" noThreeD="1"/>
</file>

<file path=xl/ctrlProps/ctrlProp75.xml><?xml version="1.0" encoding="utf-8"?>
<formControlPr xmlns="http://schemas.microsoft.com/office/spreadsheetml/2009/9/main" objectType="CheckBox" fmlaLink="E120" lockText="1" noThreeD="1"/>
</file>

<file path=xl/ctrlProps/ctrlProp76.xml><?xml version="1.0" encoding="utf-8"?>
<formControlPr xmlns="http://schemas.microsoft.com/office/spreadsheetml/2009/9/main" objectType="CheckBox" fmlaLink="E122" lockText="1" noThreeD="1"/>
</file>

<file path=xl/ctrlProps/ctrlProp77.xml><?xml version="1.0" encoding="utf-8"?>
<formControlPr xmlns="http://schemas.microsoft.com/office/spreadsheetml/2009/9/main" objectType="CheckBox" fmlaLink="E126" lockText="1" noThreeD="1"/>
</file>

<file path=xl/ctrlProps/ctrlProp78.xml><?xml version="1.0" encoding="utf-8"?>
<formControlPr xmlns="http://schemas.microsoft.com/office/spreadsheetml/2009/9/main" objectType="CheckBox" fmlaLink="E128" lockText="1" noThreeD="1"/>
</file>

<file path=xl/ctrlProps/ctrlProp79.xml><?xml version="1.0" encoding="utf-8"?>
<formControlPr xmlns="http://schemas.microsoft.com/office/spreadsheetml/2009/9/main" objectType="CheckBox" fmlaLink="E129" lockText="1" noThreeD="1"/>
</file>

<file path=xl/ctrlProps/ctrlProp8.xml><?xml version="1.0" encoding="utf-8"?>
<formControlPr xmlns="http://schemas.microsoft.com/office/spreadsheetml/2009/9/main" objectType="CheckBox" checked="Checked" fmlaLink="E26" lockText="1" noThreeD="1"/>
</file>

<file path=xl/ctrlProps/ctrlProp80.xml><?xml version="1.0" encoding="utf-8"?>
<formControlPr xmlns="http://schemas.microsoft.com/office/spreadsheetml/2009/9/main" objectType="CheckBox" fmlaLink="E133" lockText="1" noThreeD="1"/>
</file>

<file path=xl/ctrlProps/ctrlProp81.xml><?xml version="1.0" encoding="utf-8"?>
<formControlPr xmlns="http://schemas.microsoft.com/office/spreadsheetml/2009/9/main" objectType="CheckBox" fmlaLink="E135" lockText="1" noThreeD="1"/>
</file>

<file path=xl/ctrlProps/ctrlProp82.xml><?xml version="1.0" encoding="utf-8"?>
<formControlPr xmlns="http://schemas.microsoft.com/office/spreadsheetml/2009/9/main" objectType="CheckBox" fmlaLink="E141" lockText="1" noThreeD="1"/>
</file>

<file path=xl/ctrlProps/ctrlProp83.xml><?xml version="1.0" encoding="utf-8"?>
<formControlPr xmlns="http://schemas.microsoft.com/office/spreadsheetml/2009/9/main" objectType="CheckBox" fmlaLink="E144" lockText="1" noThreeD="1"/>
</file>

<file path=xl/ctrlProps/ctrlProp84.xml><?xml version="1.0" encoding="utf-8"?>
<formControlPr xmlns="http://schemas.microsoft.com/office/spreadsheetml/2009/9/main" objectType="CheckBox" fmlaLink="E150" lockText="1" noThreeD="1"/>
</file>

<file path=xl/ctrlProps/ctrlProp85.xml><?xml version="1.0" encoding="utf-8"?>
<formControlPr xmlns="http://schemas.microsoft.com/office/spreadsheetml/2009/9/main" objectType="CheckBox" fmlaLink="E153" lockText="1" noThreeD="1"/>
</file>

<file path=xl/ctrlProps/ctrlProp86.xml><?xml version="1.0" encoding="utf-8"?>
<formControlPr xmlns="http://schemas.microsoft.com/office/spreadsheetml/2009/9/main" objectType="CheckBox" fmlaLink="E155" lockText="1" noThreeD="1"/>
</file>

<file path=xl/ctrlProps/ctrlProp87.xml><?xml version="1.0" encoding="utf-8"?>
<formControlPr xmlns="http://schemas.microsoft.com/office/spreadsheetml/2009/9/main" objectType="CheckBox" fmlaLink="E171" lockText="1" noThreeD="1"/>
</file>

<file path=xl/ctrlProps/ctrlProp88.xml><?xml version="1.0" encoding="utf-8"?>
<formControlPr xmlns="http://schemas.microsoft.com/office/spreadsheetml/2009/9/main" objectType="CheckBox" fmlaLink="E173" lockText="1" noThreeD="1"/>
</file>

<file path=xl/ctrlProps/ctrlProp89.xml><?xml version="1.0" encoding="utf-8"?>
<formControlPr xmlns="http://schemas.microsoft.com/office/spreadsheetml/2009/9/main" objectType="CheckBox" checked="Checked" fmlaLink="E176" lockText="1" noThreeD="1"/>
</file>

<file path=xl/ctrlProps/ctrlProp9.xml><?xml version="1.0" encoding="utf-8"?>
<formControlPr xmlns="http://schemas.microsoft.com/office/spreadsheetml/2009/9/main" objectType="CheckBox" checked="Checked" fmlaLink="E28" lockText="1" noThreeD="1"/>
</file>

<file path=xl/ctrlProps/ctrlProp90.xml><?xml version="1.0" encoding="utf-8"?>
<formControlPr xmlns="http://schemas.microsoft.com/office/spreadsheetml/2009/9/main" objectType="CheckBox" fmlaLink="E179" lockText="1" noThreeD="1"/>
</file>

<file path=xl/ctrlProps/ctrlProp91.xml><?xml version="1.0" encoding="utf-8"?>
<formControlPr xmlns="http://schemas.microsoft.com/office/spreadsheetml/2009/9/main" objectType="CheckBox" fmlaLink="E182" lockText="1" noThreeD="1"/>
</file>

<file path=xl/ctrlProps/ctrlProp92.xml><?xml version="1.0" encoding="utf-8"?>
<formControlPr xmlns="http://schemas.microsoft.com/office/spreadsheetml/2009/9/main" objectType="CheckBox" fmlaLink="E184" lockText="1" noThreeD="1"/>
</file>

<file path=xl/ctrlProps/ctrlProp93.xml><?xml version="1.0" encoding="utf-8"?>
<formControlPr xmlns="http://schemas.microsoft.com/office/spreadsheetml/2009/9/main" objectType="CheckBox" fmlaLink="E187" lockText="1" noThreeD="1"/>
</file>

<file path=xl/ctrlProps/ctrlProp94.xml><?xml version="1.0" encoding="utf-8"?>
<formControlPr xmlns="http://schemas.microsoft.com/office/spreadsheetml/2009/9/main" objectType="CheckBox" fmlaLink="E190" lockText="1" noThreeD="1"/>
</file>

<file path=xl/ctrlProps/ctrlProp95.xml><?xml version="1.0" encoding="utf-8"?>
<formControlPr xmlns="http://schemas.microsoft.com/office/spreadsheetml/2009/9/main" objectType="CheckBox" fmlaLink="E196" lockText="1" noThreeD="1"/>
</file>

<file path=xl/ctrlProps/ctrlProp96.xml><?xml version="1.0" encoding="utf-8"?>
<formControlPr xmlns="http://schemas.microsoft.com/office/spreadsheetml/2009/9/main" objectType="CheckBox" fmlaLink="E207" lockText="1" noThreeD="1"/>
</file>

<file path=xl/ctrlProps/ctrlProp97.xml><?xml version="1.0" encoding="utf-8"?>
<formControlPr xmlns="http://schemas.microsoft.com/office/spreadsheetml/2009/9/main" objectType="CheckBox" fmlaLink="E210" lockText="1" noThreeD="1"/>
</file>

<file path=xl/ctrlProps/ctrlProp98.xml><?xml version="1.0" encoding="utf-8"?>
<formControlPr xmlns="http://schemas.microsoft.com/office/spreadsheetml/2009/9/main" objectType="CheckBox" fmlaLink="E213" lockText="1" noThreeD="1"/>
</file>

<file path=xl/ctrlProps/ctrlProp99.xml><?xml version="1.0" encoding="utf-8"?>
<formControlPr xmlns="http://schemas.microsoft.com/office/spreadsheetml/2009/9/main" objectType="CheckBox" fmlaLink="E2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304800</xdr:colOff>
          <xdr:row>5</xdr:row>
          <xdr:rowOff>209550</xdr:rowOff>
        </xdr:to>
        <xdr:sp macro="" textlink="">
          <xdr:nvSpPr>
            <xdr:cNvPr id="8193" name="チェック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304800</xdr:colOff>
          <xdr:row>15</xdr:row>
          <xdr:rowOff>209550</xdr:rowOff>
        </xdr:to>
        <xdr:sp macro="" textlink="">
          <xdr:nvSpPr>
            <xdr:cNvPr id="8194" name="チェック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304800</xdr:colOff>
          <xdr:row>19</xdr:row>
          <xdr:rowOff>28575</xdr:rowOff>
        </xdr:to>
        <xdr:sp macro="" textlink="">
          <xdr:nvSpPr>
            <xdr:cNvPr id="8195" name="チェック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304800</xdr:colOff>
          <xdr:row>18</xdr:row>
          <xdr:rowOff>28575</xdr:rowOff>
        </xdr:to>
        <xdr:sp macro="" textlink="">
          <xdr:nvSpPr>
            <xdr:cNvPr id="8196" name="チェック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304800</xdr:colOff>
          <xdr:row>20</xdr:row>
          <xdr:rowOff>28575</xdr:rowOff>
        </xdr:to>
        <xdr:sp macro="" textlink="">
          <xdr:nvSpPr>
            <xdr:cNvPr id="8197" name="チェック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4</xdr:col>
          <xdr:colOff>304800</xdr:colOff>
          <xdr:row>23</xdr:row>
          <xdr:rowOff>209550</xdr:rowOff>
        </xdr:to>
        <xdr:sp macro="" textlink="">
          <xdr:nvSpPr>
            <xdr:cNvPr id="8198" name="チェック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4</xdr:col>
          <xdr:colOff>304800</xdr:colOff>
          <xdr:row>24</xdr:row>
          <xdr:rowOff>209550</xdr:rowOff>
        </xdr:to>
        <xdr:sp macro="" textlink="">
          <xdr:nvSpPr>
            <xdr:cNvPr id="8199" name="チェック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4</xdr:col>
          <xdr:colOff>304800</xdr:colOff>
          <xdr:row>25</xdr:row>
          <xdr:rowOff>209550</xdr:rowOff>
        </xdr:to>
        <xdr:sp macro="" textlink="">
          <xdr:nvSpPr>
            <xdr:cNvPr id="8200" name="チェック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304800</xdr:colOff>
          <xdr:row>27</xdr:row>
          <xdr:rowOff>209550</xdr:rowOff>
        </xdr:to>
        <xdr:sp macro="" textlink="">
          <xdr:nvSpPr>
            <xdr:cNvPr id="8201" name="チェック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304800</xdr:colOff>
          <xdr:row>29</xdr:row>
          <xdr:rowOff>209550</xdr:rowOff>
        </xdr:to>
        <xdr:sp macro="" textlink="">
          <xdr:nvSpPr>
            <xdr:cNvPr id="8202" name="チェック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4</xdr:col>
          <xdr:colOff>304800</xdr:colOff>
          <xdr:row>30</xdr:row>
          <xdr:rowOff>209550</xdr:rowOff>
        </xdr:to>
        <xdr:sp macro="" textlink="">
          <xdr:nvSpPr>
            <xdr:cNvPr id="8203" name="チェック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304800</xdr:colOff>
          <xdr:row>34</xdr:row>
          <xdr:rowOff>209550</xdr:rowOff>
        </xdr:to>
        <xdr:sp macro="" textlink="">
          <xdr:nvSpPr>
            <xdr:cNvPr id="8204" name="チェック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304800</xdr:colOff>
          <xdr:row>35</xdr:row>
          <xdr:rowOff>209550</xdr:rowOff>
        </xdr:to>
        <xdr:sp macro="" textlink="">
          <xdr:nvSpPr>
            <xdr:cNvPr id="8205" name="チェック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304800</xdr:colOff>
          <xdr:row>36</xdr:row>
          <xdr:rowOff>209550</xdr:rowOff>
        </xdr:to>
        <xdr:sp macro="" textlink="">
          <xdr:nvSpPr>
            <xdr:cNvPr id="8206" name="チェック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304800</xdr:colOff>
          <xdr:row>38</xdr:row>
          <xdr:rowOff>209550</xdr:rowOff>
        </xdr:to>
        <xdr:sp macro="" textlink="">
          <xdr:nvSpPr>
            <xdr:cNvPr id="8207" name="チェック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304800</xdr:colOff>
          <xdr:row>41</xdr:row>
          <xdr:rowOff>28575</xdr:rowOff>
        </xdr:to>
        <xdr:sp macro="" textlink="">
          <xdr:nvSpPr>
            <xdr:cNvPr id="8208" name="チェック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304800</xdr:colOff>
          <xdr:row>42</xdr:row>
          <xdr:rowOff>28575</xdr:rowOff>
        </xdr:to>
        <xdr:sp macro="" textlink="">
          <xdr:nvSpPr>
            <xdr:cNvPr id="8209" name="チェック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4</xdr:col>
          <xdr:colOff>304800</xdr:colOff>
          <xdr:row>42</xdr:row>
          <xdr:rowOff>209550</xdr:rowOff>
        </xdr:to>
        <xdr:sp macro="" textlink="">
          <xdr:nvSpPr>
            <xdr:cNvPr id="8210" name="チェック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4</xdr:col>
          <xdr:colOff>304800</xdr:colOff>
          <xdr:row>43</xdr:row>
          <xdr:rowOff>209550</xdr:rowOff>
        </xdr:to>
        <xdr:sp macro="" textlink="">
          <xdr:nvSpPr>
            <xdr:cNvPr id="8211" name="チェック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304800</xdr:colOff>
          <xdr:row>45</xdr:row>
          <xdr:rowOff>209550</xdr:rowOff>
        </xdr:to>
        <xdr:sp macro="" textlink="">
          <xdr:nvSpPr>
            <xdr:cNvPr id="8212" name="チェック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304800</xdr:colOff>
          <xdr:row>50</xdr:row>
          <xdr:rowOff>209550</xdr:rowOff>
        </xdr:to>
        <xdr:sp macro="" textlink="">
          <xdr:nvSpPr>
            <xdr:cNvPr id="8213" name="チェック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304800</xdr:colOff>
          <xdr:row>52</xdr:row>
          <xdr:rowOff>28575</xdr:rowOff>
        </xdr:to>
        <xdr:sp macro="" textlink="">
          <xdr:nvSpPr>
            <xdr:cNvPr id="8214" name="チェック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304800</xdr:colOff>
          <xdr:row>55</xdr:row>
          <xdr:rowOff>19050</xdr:rowOff>
        </xdr:to>
        <xdr:sp macro="" textlink="">
          <xdr:nvSpPr>
            <xdr:cNvPr id="8215" name="チェック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304800</xdr:colOff>
          <xdr:row>56</xdr:row>
          <xdr:rowOff>19050</xdr:rowOff>
        </xdr:to>
        <xdr:sp macro="" textlink="">
          <xdr:nvSpPr>
            <xdr:cNvPr id="8216" name="チェック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4</xdr:col>
          <xdr:colOff>304800</xdr:colOff>
          <xdr:row>57</xdr:row>
          <xdr:rowOff>28575</xdr:rowOff>
        </xdr:to>
        <xdr:sp macro="" textlink="">
          <xdr:nvSpPr>
            <xdr:cNvPr id="8217" name="チェック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304800</xdr:colOff>
          <xdr:row>57</xdr:row>
          <xdr:rowOff>209550</xdr:rowOff>
        </xdr:to>
        <xdr:sp macro="" textlink="">
          <xdr:nvSpPr>
            <xdr:cNvPr id="8218" name="チェック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4</xdr:col>
          <xdr:colOff>304800</xdr:colOff>
          <xdr:row>58</xdr:row>
          <xdr:rowOff>209550</xdr:rowOff>
        </xdr:to>
        <xdr:sp macro="" textlink="">
          <xdr:nvSpPr>
            <xdr:cNvPr id="8219" name="チェック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4</xdr:col>
          <xdr:colOff>304800</xdr:colOff>
          <xdr:row>60</xdr:row>
          <xdr:rowOff>28575</xdr:rowOff>
        </xdr:to>
        <xdr:sp macro="" textlink="">
          <xdr:nvSpPr>
            <xdr:cNvPr id="8220" name="チェック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304800</xdr:colOff>
          <xdr:row>65</xdr:row>
          <xdr:rowOff>19050</xdr:rowOff>
        </xdr:to>
        <xdr:sp macro="" textlink="">
          <xdr:nvSpPr>
            <xdr:cNvPr id="8221" name="チェック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304800</xdr:colOff>
          <xdr:row>67</xdr:row>
          <xdr:rowOff>28575</xdr:rowOff>
        </xdr:to>
        <xdr:sp macro="" textlink="">
          <xdr:nvSpPr>
            <xdr:cNvPr id="8222" name="チェック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304800</xdr:colOff>
          <xdr:row>69</xdr:row>
          <xdr:rowOff>28575</xdr:rowOff>
        </xdr:to>
        <xdr:sp macro="" textlink="">
          <xdr:nvSpPr>
            <xdr:cNvPr id="8223" name="チェック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304800</xdr:colOff>
          <xdr:row>69</xdr:row>
          <xdr:rowOff>209550</xdr:rowOff>
        </xdr:to>
        <xdr:sp macro="" textlink="">
          <xdr:nvSpPr>
            <xdr:cNvPr id="8224" name="チェック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304800</xdr:colOff>
          <xdr:row>71</xdr:row>
          <xdr:rowOff>19050</xdr:rowOff>
        </xdr:to>
        <xdr:sp macro="" textlink="">
          <xdr:nvSpPr>
            <xdr:cNvPr id="8225" name="チェック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304800</xdr:colOff>
          <xdr:row>74</xdr:row>
          <xdr:rowOff>28575</xdr:rowOff>
        </xdr:to>
        <xdr:sp macro="" textlink="">
          <xdr:nvSpPr>
            <xdr:cNvPr id="8226" name="チェック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304800</xdr:colOff>
          <xdr:row>75</xdr:row>
          <xdr:rowOff>19050</xdr:rowOff>
        </xdr:to>
        <xdr:sp macro="" textlink="">
          <xdr:nvSpPr>
            <xdr:cNvPr id="8227" name="チェック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5</xdr:col>
          <xdr:colOff>304800</xdr:colOff>
          <xdr:row>69</xdr:row>
          <xdr:rowOff>209550</xdr:rowOff>
        </xdr:to>
        <xdr:sp macro="" textlink="">
          <xdr:nvSpPr>
            <xdr:cNvPr id="8228" name="チェック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5</xdr:col>
          <xdr:colOff>304800</xdr:colOff>
          <xdr:row>69</xdr:row>
          <xdr:rowOff>28575</xdr:rowOff>
        </xdr:to>
        <xdr:sp macro="" textlink="">
          <xdr:nvSpPr>
            <xdr:cNvPr id="8229" name="チェック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5</xdr:col>
          <xdr:colOff>304800</xdr:colOff>
          <xdr:row>67</xdr:row>
          <xdr:rowOff>28575</xdr:rowOff>
        </xdr:to>
        <xdr:sp macro="" textlink="">
          <xdr:nvSpPr>
            <xdr:cNvPr id="8230" name="チェック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304800</xdr:colOff>
          <xdr:row>65</xdr:row>
          <xdr:rowOff>19050</xdr:rowOff>
        </xdr:to>
        <xdr:sp macro="" textlink="">
          <xdr:nvSpPr>
            <xdr:cNvPr id="8231" name="チェック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5</xdr:col>
          <xdr:colOff>304800</xdr:colOff>
          <xdr:row>60</xdr:row>
          <xdr:rowOff>28575</xdr:rowOff>
        </xdr:to>
        <xdr:sp macro="" textlink="">
          <xdr:nvSpPr>
            <xdr:cNvPr id="8232" name="チェック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5</xdr:col>
          <xdr:colOff>304800</xdr:colOff>
          <xdr:row>58</xdr:row>
          <xdr:rowOff>209550</xdr:rowOff>
        </xdr:to>
        <xdr:sp macro="" textlink="">
          <xdr:nvSpPr>
            <xdr:cNvPr id="8233" name="チェック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5</xdr:col>
          <xdr:colOff>304800</xdr:colOff>
          <xdr:row>56</xdr:row>
          <xdr:rowOff>19050</xdr:rowOff>
        </xdr:to>
        <xdr:sp macro="" textlink="">
          <xdr:nvSpPr>
            <xdr:cNvPr id="8234" name="チェック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5</xdr:col>
          <xdr:colOff>304800</xdr:colOff>
          <xdr:row>55</xdr:row>
          <xdr:rowOff>19050</xdr:rowOff>
        </xdr:to>
        <xdr:sp macro="" textlink="">
          <xdr:nvSpPr>
            <xdr:cNvPr id="8235" name="チェック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5</xdr:col>
          <xdr:colOff>304800</xdr:colOff>
          <xdr:row>52</xdr:row>
          <xdr:rowOff>28575</xdr:rowOff>
        </xdr:to>
        <xdr:sp macro="" textlink="">
          <xdr:nvSpPr>
            <xdr:cNvPr id="8236" name="チェック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5</xdr:col>
          <xdr:colOff>304800</xdr:colOff>
          <xdr:row>50</xdr:row>
          <xdr:rowOff>209550</xdr:rowOff>
        </xdr:to>
        <xdr:sp macro="" textlink="">
          <xdr:nvSpPr>
            <xdr:cNvPr id="8237" name="チェック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5</xdr:col>
          <xdr:colOff>304800</xdr:colOff>
          <xdr:row>43</xdr:row>
          <xdr:rowOff>209550</xdr:rowOff>
        </xdr:to>
        <xdr:sp macro="" textlink="">
          <xdr:nvSpPr>
            <xdr:cNvPr id="8238" name="チェック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5</xdr:col>
          <xdr:colOff>304800</xdr:colOff>
          <xdr:row>42</xdr:row>
          <xdr:rowOff>28575</xdr:rowOff>
        </xdr:to>
        <xdr:sp macro="" textlink="">
          <xdr:nvSpPr>
            <xdr:cNvPr id="8239" name="チェック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172</xdr:row>
      <xdr:rowOff>171450</xdr:rowOff>
    </xdr:from>
    <xdr:to>
      <xdr:col>6</xdr:col>
      <xdr:colOff>0</xdr:colOff>
      <xdr:row>172</xdr:row>
      <xdr:rowOff>171450</xdr:rowOff>
    </xdr:to>
    <xdr:cxnSp macro="">
      <xdr:nvCxnSpPr>
        <xdr:cNvPr id="2" name="直線矢印コネクタ 12"/>
        <xdr:cNvCxnSpPr/>
      </xdr:nvCxnSpPr>
      <xdr:spPr>
        <a:xfrm flipH="1" flipV="1">
          <a:off x="8029575" y="43757850"/>
          <a:ext cx="0" cy="0"/>
        </a:xfrm>
        <a:prstGeom prst="straightConnector1">
          <a:avLst/>
        </a:prstGeom>
        <a:noFill/>
        <a:ln w="12700">
          <a:solidFill>
            <a:srgbClr val="FF0000"/>
          </a:solidFill>
          <a:prstDash val="dashDot"/>
          <a:miter/>
          <a:tailEnd type="arrow"/>
        </a:ln>
      </xdr:spPr>
    </xdr:cxnSp>
    <xdr:clientData/>
  </xdr:twoCellAnchor>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304800</xdr:colOff>
          <xdr:row>4</xdr:row>
          <xdr:rowOff>209550</xdr:rowOff>
        </xdr:to>
        <xdr:sp macro="" textlink="">
          <xdr:nvSpPr>
            <xdr:cNvPr id="9218" name="チェック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304800</xdr:colOff>
          <xdr:row>7</xdr:row>
          <xdr:rowOff>28575</xdr:rowOff>
        </xdr:to>
        <xdr:sp macro="" textlink="">
          <xdr:nvSpPr>
            <xdr:cNvPr id="9219" name="チェック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304800</xdr:colOff>
          <xdr:row>10</xdr:row>
          <xdr:rowOff>209550</xdr:rowOff>
        </xdr:to>
        <xdr:sp macro="" textlink="">
          <xdr:nvSpPr>
            <xdr:cNvPr id="9220" name="チェック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304800</xdr:colOff>
          <xdr:row>15</xdr:row>
          <xdr:rowOff>209550</xdr:rowOff>
        </xdr:to>
        <xdr:sp macro="" textlink="">
          <xdr:nvSpPr>
            <xdr:cNvPr id="9221" name="チェック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304800</xdr:colOff>
          <xdr:row>17</xdr:row>
          <xdr:rowOff>209550</xdr:rowOff>
        </xdr:to>
        <xdr:sp macro="" textlink="">
          <xdr:nvSpPr>
            <xdr:cNvPr id="9222" name="チェック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4</xdr:col>
          <xdr:colOff>304800</xdr:colOff>
          <xdr:row>22</xdr:row>
          <xdr:rowOff>209550</xdr:rowOff>
        </xdr:to>
        <xdr:sp macro="" textlink="">
          <xdr:nvSpPr>
            <xdr:cNvPr id="9223" name="チェック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304800</xdr:colOff>
          <xdr:row>27</xdr:row>
          <xdr:rowOff>28575</xdr:rowOff>
        </xdr:to>
        <xdr:sp macro="" textlink="">
          <xdr:nvSpPr>
            <xdr:cNvPr id="9224" name="チェック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4</xdr:col>
          <xdr:colOff>304800</xdr:colOff>
          <xdr:row>33</xdr:row>
          <xdr:rowOff>209550</xdr:rowOff>
        </xdr:to>
        <xdr:sp macro="" textlink="">
          <xdr:nvSpPr>
            <xdr:cNvPr id="9225" name="チェック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304800</xdr:colOff>
          <xdr:row>38</xdr:row>
          <xdr:rowOff>209550</xdr:rowOff>
        </xdr:to>
        <xdr:sp macro="" textlink="">
          <xdr:nvSpPr>
            <xdr:cNvPr id="9226" name="チェック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304800</xdr:colOff>
          <xdr:row>41</xdr:row>
          <xdr:rowOff>209550</xdr:rowOff>
        </xdr:to>
        <xdr:sp macro="" textlink="">
          <xdr:nvSpPr>
            <xdr:cNvPr id="9227" name="チェック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4</xdr:col>
          <xdr:colOff>304800</xdr:colOff>
          <xdr:row>44</xdr:row>
          <xdr:rowOff>209550</xdr:rowOff>
        </xdr:to>
        <xdr:sp macro="" textlink="">
          <xdr:nvSpPr>
            <xdr:cNvPr id="9228" name="チェック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4</xdr:col>
          <xdr:colOff>304800</xdr:colOff>
          <xdr:row>48</xdr:row>
          <xdr:rowOff>28575</xdr:rowOff>
        </xdr:to>
        <xdr:sp macro="" textlink="">
          <xdr:nvSpPr>
            <xdr:cNvPr id="9229" name="チェック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304800</xdr:colOff>
          <xdr:row>53</xdr:row>
          <xdr:rowOff>28575</xdr:rowOff>
        </xdr:to>
        <xdr:sp macro="" textlink="">
          <xdr:nvSpPr>
            <xdr:cNvPr id="9230" name="チェック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304800</xdr:colOff>
          <xdr:row>55</xdr:row>
          <xdr:rowOff>209550</xdr:rowOff>
        </xdr:to>
        <xdr:sp macro="" textlink="">
          <xdr:nvSpPr>
            <xdr:cNvPr id="9231" name="チェック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304800</xdr:colOff>
          <xdr:row>60</xdr:row>
          <xdr:rowOff>209550</xdr:rowOff>
        </xdr:to>
        <xdr:sp macro="" textlink="">
          <xdr:nvSpPr>
            <xdr:cNvPr id="9232" name="チェック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304800</xdr:colOff>
          <xdr:row>63</xdr:row>
          <xdr:rowOff>28575</xdr:rowOff>
        </xdr:to>
        <xdr:sp macro="" textlink="">
          <xdr:nvSpPr>
            <xdr:cNvPr id="9233" name="チェック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304800</xdr:colOff>
          <xdr:row>70</xdr:row>
          <xdr:rowOff>19050</xdr:rowOff>
        </xdr:to>
        <xdr:sp macro="" textlink="">
          <xdr:nvSpPr>
            <xdr:cNvPr id="9234" name="チェック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304800</xdr:colOff>
          <xdr:row>72</xdr:row>
          <xdr:rowOff>28575</xdr:rowOff>
        </xdr:to>
        <xdr:sp macro="" textlink="">
          <xdr:nvSpPr>
            <xdr:cNvPr id="9235" name="チェック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304800</xdr:colOff>
          <xdr:row>73</xdr:row>
          <xdr:rowOff>209550</xdr:rowOff>
        </xdr:to>
        <xdr:sp macro="" textlink="">
          <xdr:nvSpPr>
            <xdr:cNvPr id="9236" name="チェック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304800</xdr:colOff>
          <xdr:row>76</xdr:row>
          <xdr:rowOff>209550</xdr:rowOff>
        </xdr:to>
        <xdr:sp macro="" textlink="">
          <xdr:nvSpPr>
            <xdr:cNvPr id="9237" name="チェック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304800</xdr:colOff>
          <xdr:row>79</xdr:row>
          <xdr:rowOff>209550</xdr:rowOff>
        </xdr:to>
        <xdr:sp macro="" textlink="">
          <xdr:nvSpPr>
            <xdr:cNvPr id="9238" name="チェック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304800</xdr:colOff>
          <xdr:row>86</xdr:row>
          <xdr:rowOff>209550</xdr:rowOff>
        </xdr:to>
        <xdr:sp macro="" textlink="">
          <xdr:nvSpPr>
            <xdr:cNvPr id="9239" name="チェック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304800</xdr:colOff>
          <xdr:row>98</xdr:row>
          <xdr:rowOff>28575</xdr:rowOff>
        </xdr:to>
        <xdr:sp macro="" textlink="">
          <xdr:nvSpPr>
            <xdr:cNvPr id="9240" name="チェック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0</xdr:rowOff>
        </xdr:from>
        <xdr:to>
          <xdr:col>4</xdr:col>
          <xdr:colOff>304800</xdr:colOff>
          <xdr:row>101</xdr:row>
          <xdr:rowOff>209550</xdr:rowOff>
        </xdr:to>
        <xdr:sp macro="" textlink="">
          <xdr:nvSpPr>
            <xdr:cNvPr id="9241" name="チェック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304800</xdr:colOff>
          <xdr:row>107</xdr:row>
          <xdr:rowOff>19050</xdr:rowOff>
        </xdr:to>
        <xdr:sp macro="" textlink="">
          <xdr:nvSpPr>
            <xdr:cNvPr id="9242" name="チェック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304800</xdr:colOff>
          <xdr:row>117</xdr:row>
          <xdr:rowOff>19050</xdr:rowOff>
        </xdr:to>
        <xdr:sp macro="" textlink="">
          <xdr:nvSpPr>
            <xdr:cNvPr id="9243" name="チェック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0</xdr:rowOff>
        </xdr:from>
        <xdr:to>
          <xdr:col>4</xdr:col>
          <xdr:colOff>304800</xdr:colOff>
          <xdr:row>118</xdr:row>
          <xdr:rowOff>19050</xdr:rowOff>
        </xdr:to>
        <xdr:sp macro="" textlink="">
          <xdr:nvSpPr>
            <xdr:cNvPr id="9244" name="チェック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304800</xdr:colOff>
          <xdr:row>120</xdr:row>
          <xdr:rowOff>28575</xdr:rowOff>
        </xdr:to>
        <xdr:sp macro="" textlink="">
          <xdr:nvSpPr>
            <xdr:cNvPr id="9245" name="チェック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304800</xdr:colOff>
          <xdr:row>122</xdr:row>
          <xdr:rowOff>19050</xdr:rowOff>
        </xdr:to>
        <xdr:sp macro="" textlink="">
          <xdr:nvSpPr>
            <xdr:cNvPr id="9246" name="チェック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304800</xdr:colOff>
          <xdr:row>126</xdr:row>
          <xdr:rowOff>28575</xdr:rowOff>
        </xdr:to>
        <xdr:sp macro="" textlink="">
          <xdr:nvSpPr>
            <xdr:cNvPr id="9247" name="チェック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304800</xdr:colOff>
          <xdr:row>128</xdr:row>
          <xdr:rowOff>19050</xdr:rowOff>
        </xdr:to>
        <xdr:sp macro="" textlink="">
          <xdr:nvSpPr>
            <xdr:cNvPr id="9248" name="チェック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304800</xdr:colOff>
          <xdr:row>129</xdr:row>
          <xdr:rowOff>28575</xdr:rowOff>
        </xdr:to>
        <xdr:sp macro="" textlink="">
          <xdr:nvSpPr>
            <xdr:cNvPr id="9249" name="チェック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0</xdr:rowOff>
        </xdr:from>
        <xdr:to>
          <xdr:col>4</xdr:col>
          <xdr:colOff>304800</xdr:colOff>
          <xdr:row>133</xdr:row>
          <xdr:rowOff>28575</xdr:rowOff>
        </xdr:to>
        <xdr:sp macro="" textlink="">
          <xdr:nvSpPr>
            <xdr:cNvPr id="9250" name="チェック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0</xdr:rowOff>
        </xdr:from>
        <xdr:to>
          <xdr:col>4</xdr:col>
          <xdr:colOff>304800</xdr:colOff>
          <xdr:row>134</xdr:row>
          <xdr:rowOff>209550</xdr:rowOff>
        </xdr:to>
        <xdr:sp macro="" textlink="">
          <xdr:nvSpPr>
            <xdr:cNvPr id="9251" name="チェック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0</xdr:rowOff>
        </xdr:from>
        <xdr:to>
          <xdr:col>4</xdr:col>
          <xdr:colOff>304800</xdr:colOff>
          <xdr:row>140</xdr:row>
          <xdr:rowOff>209550</xdr:rowOff>
        </xdr:to>
        <xdr:sp macro="" textlink="">
          <xdr:nvSpPr>
            <xdr:cNvPr id="9252" name="チェック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143</xdr:row>
          <xdr:rowOff>0</xdr:rowOff>
        </xdr:from>
        <xdr:to>
          <xdr:col>4</xdr:col>
          <xdr:colOff>304800</xdr:colOff>
          <xdr:row>144</xdr:row>
          <xdr:rowOff>28575</xdr:rowOff>
        </xdr:to>
        <xdr:sp macro="" textlink="">
          <xdr:nvSpPr>
            <xdr:cNvPr id="9253" name="チェック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304800</xdr:colOff>
          <xdr:row>150</xdr:row>
          <xdr:rowOff>28575</xdr:rowOff>
        </xdr:to>
        <xdr:sp macro="" textlink="">
          <xdr:nvSpPr>
            <xdr:cNvPr id="9254" name="チェック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304800</xdr:colOff>
          <xdr:row>153</xdr:row>
          <xdr:rowOff>28575</xdr:rowOff>
        </xdr:to>
        <xdr:sp macro="" textlink="">
          <xdr:nvSpPr>
            <xdr:cNvPr id="9255" name="チェック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304800</xdr:colOff>
          <xdr:row>155</xdr:row>
          <xdr:rowOff>19050</xdr:rowOff>
        </xdr:to>
        <xdr:sp macro="" textlink="">
          <xdr:nvSpPr>
            <xdr:cNvPr id="9256" name="チェック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304800</xdr:colOff>
          <xdr:row>171</xdr:row>
          <xdr:rowOff>19050</xdr:rowOff>
        </xdr:to>
        <xdr:sp macro="" textlink="">
          <xdr:nvSpPr>
            <xdr:cNvPr id="9257" name="チェック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304800</xdr:colOff>
          <xdr:row>173</xdr:row>
          <xdr:rowOff>28575</xdr:rowOff>
        </xdr:to>
        <xdr:sp macro="" textlink="">
          <xdr:nvSpPr>
            <xdr:cNvPr id="9258" name="チェック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304800</xdr:colOff>
          <xdr:row>176</xdr:row>
          <xdr:rowOff>28575</xdr:rowOff>
        </xdr:to>
        <xdr:sp macro="" textlink="">
          <xdr:nvSpPr>
            <xdr:cNvPr id="9259" name="チェック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304800</xdr:colOff>
          <xdr:row>179</xdr:row>
          <xdr:rowOff>28575</xdr:rowOff>
        </xdr:to>
        <xdr:sp macro="" textlink="">
          <xdr:nvSpPr>
            <xdr:cNvPr id="9260" name="チェック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304800</xdr:colOff>
          <xdr:row>182</xdr:row>
          <xdr:rowOff>28575</xdr:rowOff>
        </xdr:to>
        <xdr:sp macro="" textlink="">
          <xdr:nvSpPr>
            <xdr:cNvPr id="9261" name="チェック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304800</xdr:colOff>
          <xdr:row>184</xdr:row>
          <xdr:rowOff>28575</xdr:rowOff>
        </xdr:to>
        <xdr:sp macro="" textlink="">
          <xdr:nvSpPr>
            <xdr:cNvPr id="9262" name="チェック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304800</xdr:colOff>
          <xdr:row>186</xdr:row>
          <xdr:rowOff>209550</xdr:rowOff>
        </xdr:to>
        <xdr:sp macro="" textlink="">
          <xdr:nvSpPr>
            <xdr:cNvPr id="9263" name="チェック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304800</xdr:colOff>
          <xdr:row>190</xdr:row>
          <xdr:rowOff>19050</xdr:rowOff>
        </xdr:to>
        <xdr:sp macro="" textlink="">
          <xdr:nvSpPr>
            <xdr:cNvPr id="9264" name="チェック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304800</xdr:colOff>
          <xdr:row>196</xdr:row>
          <xdr:rowOff>19050</xdr:rowOff>
        </xdr:to>
        <xdr:sp macro="" textlink="">
          <xdr:nvSpPr>
            <xdr:cNvPr id="9265" name="チェック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206</xdr:row>
          <xdr:rowOff>0</xdr:rowOff>
        </xdr:from>
        <xdr:to>
          <xdr:col>4</xdr:col>
          <xdr:colOff>304800</xdr:colOff>
          <xdr:row>207</xdr:row>
          <xdr:rowOff>19050</xdr:rowOff>
        </xdr:to>
        <xdr:sp macro="" textlink="">
          <xdr:nvSpPr>
            <xdr:cNvPr id="9266" name="チェック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0</xdr:rowOff>
        </xdr:from>
        <xdr:to>
          <xdr:col>4</xdr:col>
          <xdr:colOff>304800</xdr:colOff>
          <xdr:row>210</xdr:row>
          <xdr:rowOff>28575</xdr:rowOff>
        </xdr:to>
        <xdr:sp macro="" textlink="">
          <xdr:nvSpPr>
            <xdr:cNvPr id="9267" name="チェック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212</xdr:row>
          <xdr:rowOff>0</xdr:rowOff>
        </xdr:from>
        <xdr:to>
          <xdr:col>4</xdr:col>
          <xdr:colOff>304800</xdr:colOff>
          <xdr:row>213</xdr:row>
          <xdr:rowOff>28575</xdr:rowOff>
        </xdr:to>
        <xdr:sp macro="" textlink="">
          <xdr:nvSpPr>
            <xdr:cNvPr id="9268" name="チェック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0</xdr:rowOff>
        </xdr:from>
        <xdr:to>
          <xdr:col>4</xdr:col>
          <xdr:colOff>304800</xdr:colOff>
          <xdr:row>215</xdr:row>
          <xdr:rowOff>19050</xdr:rowOff>
        </xdr:to>
        <xdr:sp macro="" textlink="">
          <xdr:nvSpPr>
            <xdr:cNvPr id="9269" name="チェック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0</xdr:rowOff>
        </xdr:from>
        <xdr:to>
          <xdr:col>4</xdr:col>
          <xdr:colOff>304800</xdr:colOff>
          <xdr:row>217</xdr:row>
          <xdr:rowOff>209550</xdr:rowOff>
        </xdr:to>
        <xdr:sp macro="" textlink="">
          <xdr:nvSpPr>
            <xdr:cNvPr id="9270" name="チェック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218</xdr:row>
          <xdr:rowOff>0</xdr:rowOff>
        </xdr:from>
        <xdr:to>
          <xdr:col>4</xdr:col>
          <xdr:colOff>304800</xdr:colOff>
          <xdr:row>219</xdr:row>
          <xdr:rowOff>28575</xdr:rowOff>
        </xdr:to>
        <xdr:sp macro="" textlink="">
          <xdr:nvSpPr>
            <xdr:cNvPr id="9271" name="チェック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0</xdr:rowOff>
        </xdr:from>
        <xdr:to>
          <xdr:col>4</xdr:col>
          <xdr:colOff>304800</xdr:colOff>
          <xdr:row>224</xdr:row>
          <xdr:rowOff>28575</xdr:rowOff>
        </xdr:to>
        <xdr:sp macro="" textlink="">
          <xdr:nvSpPr>
            <xdr:cNvPr id="9272" name="チェック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0</xdr:rowOff>
        </xdr:from>
        <xdr:to>
          <xdr:col>4</xdr:col>
          <xdr:colOff>304800</xdr:colOff>
          <xdr:row>227</xdr:row>
          <xdr:rowOff>28575</xdr:rowOff>
        </xdr:to>
        <xdr:sp macro="" textlink="">
          <xdr:nvSpPr>
            <xdr:cNvPr id="9273" name="チェック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230</xdr:row>
          <xdr:rowOff>0</xdr:rowOff>
        </xdr:from>
        <xdr:to>
          <xdr:col>4</xdr:col>
          <xdr:colOff>304800</xdr:colOff>
          <xdr:row>231</xdr:row>
          <xdr:rowOff>28575</xdr:rowOff>
        </xdr:to>
        <xdr:sp macro="" textlink="">
          <xdr:nvSpPr>
            <xdr:cNvPr id="9274" name="チェック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0</xdr:rowOff>
        </xdr:from>
        <xdr:to>
          <xdr:col>4</xdr:col>
          <xdr:colOff>304800</xdr:colOff>
          <xdr:row>235</xdr:row>
          <xdr:rowOff>28575</xdr:rowOff>
        </xdr:to>
        <xdr:sp macro="" textlink="">
          <xdr:nvSpPr>
            <xdr:cNvPr id="9275" name="チェック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0</xdr:rowOff>
        </xdr:from>
        <xdr:to>
          <xdr:col>4</xdr:col>
          <xdr:colOff>304800</xdr:colOff>
          <xdr:row>240</xdr:row>
          <xdr:rowOff>28575</xdr:rowOff>
        </xdr:to>
        <xdr:sp macro="" textlink="">
          <xdr:nvSpPr>
            <xdr:cNvPr id="9276" name="チェック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245</xdr:row>
          <xdr:rowOff>0</xdr:rowOff>
        </xdr:from>
        <xdr:to>
          <xdr:col>4</xdr:col>
          <xdr:colOff>304800</xdr:colOff>
          <xdr:row>246</xdr:row>
          <xdr:rowOff>19050</xdr:rowOff>
        </xdr:to>
        <xdr:sp macro="" textlink="">
          <xdr:nvSpPr>
            <xdr:cNvPr id="9277" name="チェック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249</xdr:row>
          <xdr:rowOff>0</xdr:rowOff>
        </xdr:from>
        <xdr:to>
          <xdr:col>5</xdr:col>
          <xdr:colOff>304800</xdr:colOff>
          <xdr:row>249</xdr:row>
          <xdr:rowOff>209550</xdr:rowOff>
        </xdr:to>
        <xdr:sp macro="" textlink="">
          <xdr:nvSpPr>
            <xdr:cNvPr id="9278" name="チェック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248</xdr:row>
          <xdr:rowOff>0</xdr:rowOff>
        </xdr:from>
        <xdr:to>
          <xdr:col>5</xdr:col>
          <xdr:colOff>304800</xdr:colOff>
          <xdr:row>249</xdr:row>
          <xdr:rowOff>28575</xdr:rowOff>
        </xdr:to>
        <xdr:sp macro="" textlink="">
          <xdr:nvSpPr>
            <xdr:cNvPr id="9279" name="チェック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247</xdr:row>
          <xdr:rowOff>0</xdr:rowOff>
        </xdr:from>
        <xdr:to>
          <xdr:col>5</xdr:col>
          <xdr:colOff>304800</xdr:colOff>
          <xdr:row>248</xdr:row>
          <xdr:rowOff>28575</xdr:rowOff>
        </xdr:to>
        <xdr:sp macro="" textlink="">
          <xdr:nvSpPr>
            <xdr:cNvPr id="9280" name="チェック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246</xdr:row>
          <xdr:rowOff>0</xdr:rowOff>
        </xdr:from>
        <xdr:to>
          <xdr:col>5</xdr:col>
          <xdr:colOff>304800</xdr:colOff>
          <xdr:row>246</xdr:row>
          <xdr:rowOff>209550</xdr:rowOff>
        </xdr:to>
        <xdr:sp macro="" textlink="">
          <xdr:nvSpPr>
            <xdr:cNvPr id="9281" name="チェック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244</xdr:row>
          <xdr:rowOff>0</xdr:rowOff>
        </xdr:from>
        <xdr:to>
          <xdr:col>5</xdr:col>
          <xdr:colOff>304800</xdr:colOff>
          <xdr:row>245</xdr:row>
          <xdr:rowOff>19050</xdr:rowOff>
        </xdr:to>
        <xdr:sp macro="" textlink="">
          <xdr:nvSpPr>
            <xdr:cNvPr id="9282" name="チェック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243</xdr:row>
          <xdr:rowOff>0</xdr:rowOff>
        </xdr:from>
        <xdr:to>
          <xdr:col>5</xdr:col>
          <xdr:colOff>304800</xdr:colOff>
          <xdr:row>244</xdr:row>
          <xdr:rowOff>28575</xdr:rowOff>
        </xdr:to>
        <xdr:sp macro="" textlink="">
          <xdr:nvSpPr>
            <xdr:cNvPr id="9283" name="チェック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242</xdr:row>
          <xdr:rowOff>0</xdr:rowOff>
        </xdr:from>
        <xdr:to>
          <xdr:col>5</xdr:col>
          <xdr:colOff>304800</xdr:colOff>
          <xdr:row>242</xdr:row>
          <xdr:rowOff>209550</xdr:rowOff>
        </xdr:to>
        <xdr:sp macro="" textlink="">
          <xdr:nvSpPr>
            <xdr:cNvPr id="9284" name="チェック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239</xdr:row>
          <xdr:rowOff>0</xdr:rowOff>
        </xdr:from>
        <xdr:to>
          <xdr:col>5</xdr:col>
          <xdr:colOff>304800</xdr:colOff>
          <xdr:row>240</xdr:row>
          <xdr:rowOff>28575</xdr:rowOff>
        </xdr:to>
        <xdr:sp macro="" textlink="">
          <xdr:nvSpPr>
            <xdr:cNvPr id="9285" name="チェック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234</xdr:row>
          <xdr:rowOff>0</xdr:rowOff>
        </xdr:from>
        <xdr:to>
          <xdr:col>5</xdr:col>
          <xdr:colOff>304800</xdr:colOff>
          <xdr:row>235</xdr:row>
          <xdr:rowOff>28575</xdr:rowOff>
        </xdr:to>
        <xdr:sp macro="" textlink="">
          <xdr:nvSpPr>
            <xdr:cNvPr id="9286" name="チェック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230</xdr:row>
          <xdr:rowOff>0</xdr:rowOff>
        </xdr:from>
        <xdr:to>
          <xdr:col>5</xdr:col>
          <xdr:colOff>304800</xdr:colOff>
          <xdr:row>231</xdr:row>
          <xdr:rowOff>28575</xdr:rowOff>
        </xdr:to>
        <xdr:sp macro="" textlink="">
          <xdr:nvSpPr>
            <xdr:cNvPr id="9287" name="チェック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226</xdr:row>
          <xdr:rowOff>0</xdr:rowOff>
        </xdr:from>
        <xdr:to>
          <xdr:col>5</xdr:col>
          <xdr:colOff>304800</xdr:colOff>
          <xdr:row>227</xdr:row>
          <xdr:rowOff>28575</xdr:rowOff>
        </xdr:to>
        <xdr:sp macro="" textlink="">
          <xdr:nvSpPr>
            <xdr:cNvPr id="9288" name="チェック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223</xdr:row>
          <xdr:rowOff>0</xdr:rowOff>
        </xdr:from>
        <xdr:to>
          <xdr:col>5</xdr:col>
          <xdr:colOff>304800</xdr:colOff>
          <xdr:row>224</xdr:row>
          <xdr:rowOff>28575</xdr:rowOff>
        </xdr:to>
        <xdr:sp macro="" textlink="">
          <xdr:nvSpPr>
            <xdr:cNvPr id="9289" name="チェック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218</xdr:row>
          <xdr:rowOff>0</xdr:rowOff>
        </xdr:from>
        <xdr:to>
          <xdr:col>5</xdr:col>
          <xdr:colOff>304800</xdr:colOff>
          <xdr:row>219</xdr:row>
          <xdr:rowOff>28575</xdr:rowOff>
        </xdr:to>
        <xdr:sp macro="" textlink="">
          <xdr:nvSpPr>
            <xdr:cNvPr id="9290" name="チェック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215</xdr:row>
          <xdr:rowOff>0</xdr:rowOff>
        </xdr:from>
        <xdr:to>
          <xdr:col>5</xdr:col>
          <xdr:colOff>304800</xdr:colOff>
          <xdr:row>216</xdr:row>
          <xdr:rowOff>28575</xdr:rowOff>
        </xdr:to>
        <xdr:sp macro="" textlink="">
          <xdr:nvSpPr>
            <xdr:cNvPr id="9291" name="チェック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212</xdr:row>
          <xdr:rowOff>0</xdr:rowOff>
        </xdr:from>
        <xdr:to>
          <xdr:col>5</xdr:col>
          <xdr:colOff>304800</xdr:colOff>
          <xdr:row>213</xdr:row>
          <xdr:rowOff>28575</xdr:rowOff>
        </xdr:to>
        <xdr:sp macro="" textlink="">
          <xdr:nvSpPr>
            <xdr:cNvPr id="9292" name="チェック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209</xdr:row>
          <xdr:rowOff>0</xdr:rowOff>
        </xdr:from>
        <xdr:to>
          <xdr:col>5</xdr:col>
          <xdr:colOff>304800</xdr:colOff>
          <xdr:row>210</xdr:row>
          <xdr:rowOff>28575</xdr:rowOff>
        </xdr:to>
        <xdr:sp macro="" textlink="">
          <xdr:nvSpPr>
            <xdr:cNvPr id="9293" name="チェック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206</xdr:row>
          <xdr:rowOff>0</xdr:rowOff>
        </xdr:from>
        <xdr:to>
          <xdr:col>5</xdr:col>
          <xdr:colOff>304800</xdr:colOff>
          <xdr:row>207</xdr:row>
          <xdr:rowOff>19050</xdr:rowOff>
        </xdr:to>
        <xdr:sp macro="" textlink="">
          <xdr:nvSpPr>
            <xdr:cNvPr id="9294" name="チェック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204</xdr:row>
          <xdr:rowOff>0</xdr:rowOff>
        </xdr:from>
        <xdr:to>
          <xdr:col>5</xdr:col>
          <xdr:colOff>304800</xdr:colOff>
          <xdr:row>205</xdr:row>
          <xdr:rowOff>28575</xdr:rowOff>
        </xdr:to>
        <xdr:sp macro="" textlink="">
          <xdr:nvSpPr>
            <xdr:cNvPr id="9295" name="チェック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203</xdr:row>
          <xdr:rowOff>0</xdr:rowOff>
        </xdr:from>
        <xdr:to>
          <xdr:col>5</xdr:col>
          <xdr:colOff>304800</xdr:colOff>
          <xdr:row>203</xdr:row>
          <xdr:rowOff>209550</xdr:rowOff>
        </xdr:to>
        <xdr:sp macro="" textlink="">
          <xdr:nvSpPr>
            <xdr:cNvPr id="9296" name="チェック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202</xdr:row>
          <xdr:rowOff>0</xdr:rowOff>
        </xdr:from>
        <xdr:to>
          <xdr:col>5</xdr:col>
          <xdr:colOff>304800</xdr:colOff>
          <xdr:row>202</xdr:row>
          <xdr:rowOff>209550</xdr:rowOff>
        </xdr:to>
        <xdr:sp macro="" textlink="">
          <xdr:nvSpPr>
            <xdr:cNvPr id="9297" name="チェック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201</xdr:row>
          <xdr:rowOff>0</xdr:rowOff>
        </xdr:from>
        <xdr:to>
          <xdr:col>5</xdr:col>
          <xdr:colOff>304800</xdr:colOff>
          <xdr:row>202</xdr:row>
          <xdr:rowOff>28575</xdr:rowOff>
        </xdr:to>
        <xdr:sp macro="" textlink="">
          <xdr:nvSpPr>
            <xdr:cNvPr id="9298" name="チェック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200</xdr:row>
          <xdr:rowOff>0</xdr:rowOff>
        </xdr:from>
        <xdr:to>
          <xdr:col>5</xdr:col>
          <xdr:colOff>304800</xdr:colOff>
          <xdr:row>201</xdr:row>
          <xdr:rowOff>28575</xdr:rowOff>
        </xdr:to>
        <xdr:sp macro="" textlink="">
          <xdr:nvSpPr>
            <xdr:cNvPr id="9299" name="チェック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199</xdr:row>
          <xdr:rowOff>0</xdr:rowOff>
        </xdr:from>
        <xdr:to>
          <xdr:col>5</xdr:col>
          <xdr:colOff>304800</xdr:colOff>
          <xdr:row>200</xdr:row>
          <xdr:rowOff>28575</xdr:rowOff>
        </xdr:to>
        <xdr:sp macro="" textlink="">
          <xdr:nvSpPr>
            <xdr:cNvPr id="9300" name="チェック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198</xdr:row>
          <xdr:rowOff>0</xdr:rowOff>
        </xdr:from>
        <xdr:to>
          <xdr:col>5</xdr:col>
          <xdr:colOff>304800</xdr:colOff>
          <xdr:row>199</xdr:row>
          <xdr:rowOff>28575</xdr:rowOff>
        </xdr:to>
        <xdr:sp macro="" textlink="">
          <xdr:nvSpPr>
            <xdr:cNvPr id="9301" name="チェック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197</xdr:row>
          <xdr:rowOff>0</xdr:rowOff>
        </xdr:from>
        <xdr:to>
          <xdr:col>5</xdr:col>
          <xdr:colOff>304800</xdr:colOff>
          <xdr:row>197</xdr:row>
          <xdr:rowOff>209550</xdr:rowOff>
        </xdr:to>
        <xdr:sp macro="" textlink="">
          <xdr:nvSpPr>
            <xdr:cNvPr id="9302" name="チェック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194</xdr:row>
          <xdr:rowOff>0</xdr:rowOff>
        </xdr:from>
        <xdr:to>
          <xdr:col>5</xdr:col>
          <xdr:colOff>304800</xdr:colOff>
          <xdr:row>195</xdr:row>
          <xdr:rowOff>19050</xdr:rowOff>
        </xdr:to>
        <xdr:sp macro="" textlink="">
          <xdr:nvSpPr>
            <xdr:cNvPr id="9303" name="チェック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189</xdr:row>
          <xdr:rowOff>0</xdr:rowOff>
        </xdr:from>
        <xdr:to>
          <xdr:col>5</xdr:col>
          <xdr:colOff>304800</xdr:colOff>
          <xdr:row>190</xdr:row>
          <xdr:rowOff>19050</xdr:rowOff>
        </xdr:to>
        <xdr:sp macro="" textlink="">
          <xdr:nvSpPr>
            <xdr:cNvPr id="9304" name="チェック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193</xdr:row>
          <xdr:rowOff>0</xdr:rowOff>
        </xdr:from>
        <xdr:to>
          <xdr:col>5</xdr:col>
          <xdr:colOff>304800</xdr:colOff>
          <xdr:row>194</xdr:row>
          <xdr:rowOff>28575</xdr:rowOff>
        </xdr:to>
        <xdr:sp macro="" textlink="">
          <xdr:nvSpPr>
            <xdr:cNvPr id="9305" name="チェック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186</xdr:row>
          <xdr:rowOff>0</xdr:rowOff>
        </xdr:from>
        <xdr:to>
          <xdr:col>5</xdr:col>
          <xdr:colOff>304800</xdr:colOff>
          <xdr:row>186</xdr:row>
          <xdr:rowOff>209550</xdr:rowOff>
        </xdr:to>
        <xdr:sp macro="" textlink="">
          <xdr:nvSpPr>
            <xdr:cNvPr id="9306" name="チェック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183</xdr:row>
          <xdr:rowOff>0</xdr:rowOff>
        </xdr:from>
        <xdr:to>
          <xdr:col>5</xdr:col>
          <xdr:colOff>304800</xdr:colOff>
          <xdr:row>184</xdr:row>
          <xdr:rowOff>28575</xdr:rowOff>
        </xdr:to>
        <xdr:sp macro="" textlink="">
          <xdr:nvSpPr>
            <xdr:cNvPr id="9307" name="チェック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181</xdr:row>
          <xdr:rowOff>0</xdr:rowOff>
        </xdr:from>
        <xdr:to>
          <xdr:col>5</xdr:col>
          <xdr:colOff>304800</xdr:colOff>
          <xdr:row>182</xdr:row>
          <xdr:rowOff>28575</xdr:rowOff>
        </xdr:to>
        <xdr:sp macro="" textlink="">
          <xdr:nvSpPr>
            <xdr:cNvPr id="9308" name="チェック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178</xdr:row>
          <xdr:rowOff>0</xdr:rowOff>
        </xdr:from>
        <xdr:to>
          <xdr:col>5</xdr:col>
          <xdr:colOff>304800</xdr:colOff>
          <xdr:row>179</xdr:row>
          <xdr:rowOff>28575</xdr:rowOff>
        </xdr:to>
        <xdr:sp macro="" textlink="">
          <xdr:nvSpPr>
            <xdr:cNvPr id="9309" name="チェック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175</xdr:row>
          <xdr:rowOff>0</xdr:rowOff>
        </xdr:from>
        <xdr:to>
          <xdr:col>5</xdr:col>
          <xdr:colOff>304800</xdr:colOff>
          <xdr:row>176</xdr:row>
          <xdr:rowOff>28575</xdr:rowOff>
        </xdr:to>
        <xdr:sp macro="" textlink="">
          <xdr:nvSpPr>
            <xdr:cNvPr id="9310" name="チェック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172</xdr:row>
          <xdr:rowOff>0</xdr:rowOff>
        </xdr:from>
        <xdr:to>
          <xdr:col>5</xdr:col>
          <xdr:colOff>304800</xdr:colOff>
          <xdr:row>173</xdr:row>
          <xdr:rowOff>28575</xdr:rowOff>
        </xdr:to>
        <xdr:sp macro="" textlink="">
          <xdr:nvSpPr>
            <xdr:cNvPr id="9311" name="チェック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168</xdr:row>
          <xdr:rowOff>0</xdr:rowOff>
        </xdr:from>
        <xdr:to>
          <xdr:col>5</xdr:col>
          <xdr:colOff>304800</xdr:colOff>
          <xdr:row>169</xdr:row>
          <xdr:rowOff>28575</xdr:rowOff>
        </xdr:to>
        <xdr:sp macro="" textlink="">
          <xdr:nvSpPr>
            <xdr:cNvPr id="9312" name="チェック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165</xdr:row>
          <xdr:rowOff>0</xdr:rowOff>
        </xdr:from>
        <xdr:to>
          <xdr:col>5</xdr:col>
          <xdr:colOff>304800</xdr:colOff>
          <xdr:row>166</xdr:row>
          <xdr:rowOff>28575</xdr:rowOff>
        </xdr:to>
        <xdr:sp macro="" textlink="">
          <xdr:nvSpPr>
            <xdr:cNvPr id="9313" name="チェック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163</xdr:row>
          <xdr:rowOff>0</xdr:rowOff>
        </xdr:from>
        <xdr:to>
          <xdr:col>5</xdr:col>
          <xdr:colOff>304800</xdr:colOff>
          <xdr:row>164</xdr:row>
          <xdr:rowOff>28575</xdr:rowOff>
        </xdr:to>
        <xdr:sp macro="" textlink="">
          <xdr:nvSpPr>
            <xdr:cNvPr id="9314" name="チェック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161</xdr:row>
          <xdr:rowOff>0</xdr:rowOff>
        </xdr:from>
        <xdr:to>
          <xdr:col>5</xdr:col>
          <xdr:colOff>304800</xdr:colOff>
          <xdr:row>162</xdr:row>
          <xdr:rowOff>28575</xdr:rowOff>
        </xdr:to>
        <xdr:sp macro="" textlink="">
          <xdr:nvSpPr>
            <xdr:cNvPr id="9315" name="チェック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159</xdr:row>
          <xdr:rowOff>0</xdr:rowOff>
        </xdr:from>
        <xdr:to>
          <xdr:col>5</xdr:col>
          <xdr:colOff>304800</xdr:colOff>
          <xdr:row>160</xdr:row>
          <xdr:rowOff>28575</xdr:rowOff>
        </xdr:to>
        <xdr:sp macro="" textlink="">
          <xdr:nvSpPr>
            <xdr:cNvPr id="9316" name="チェック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152</xdr:row>
          <xdr:rowOff>0</xdr:rowOff>
        </xdr:from>
        <xdr:to>
          <xdr:col>5</xdr:col>
          <xdr:colOff>304800</xdr:colOff>
          <xdr:row>153</xdr:row>
          <xdr:rowOff>28575</xdr:rowOff>
        </xdr:to>
        <xdr:sp macro="" textlink="">
          <xdr:nvSpPr>
            <xdr:cNvPr id="9317" name="チェック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151</xdr:row>
          <xdr:rowOff>0</xdr:rowOff>
        </xdr:from>
        <xdr:to>
          <xdr:col>5</xdr:col>
          <xdr:colOff>304800</xdr:colOff>
          <xdr:row>151</xdr:row>
          <xdr:rowOff>209550</xdr:rowOff>
        </xdr:to>
        <xdr:sp macro="" textlink="">
          <xdr:nvSpPr>
            <xdr:cNvPr id="9318" name="チェック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149</xdr:row>
          <xdr:rowOff>0</xdr:rowOff>
        </xdr:from>
        <xdr:to>
          <xdr:col>5</xdr:col>
          <xdr:colOff>304800</xdr:colOff>
          <xdr:row>150</xdr:row>
          <xdr:rowOff>28575</xdr:rowOff>
        </xdr:to>
        <xdr:sp macro="" textlink="">
          <xdr:nvSpPr>
            <xdr:cNvPr id="9319" name="チェック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148</xdr:row>
          <xdr:rowOff>0</xdr:rowOff>
        </xdr:from>
        <xdr:to>
          <xdr:col>5</xdr:col>
          <xdr:colOff>304800</xdr:colOff>
          <xdr:row>148</xdr:row>
          <xdr:rowOff>209550</xdr:rowOff>
        </xdr:to>
        <xdr:sp macro="" textlink="">
          <xdr:nvSpPr>
            <xdr:cNvPr id="9320" name="チェック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0</xdr:rowOff>
        </xdr:from>
        <xdr:to>
          <xdr:col>5</xdr:col>
          <xdr:colOff>304800</xdr:colOff>
          <xdr:row>147</xdr:row>
          <xdr:rowOff>209550</xdr:rowOff>
        </xdr:to>
        <xdr:sp macro="" textlink="">
          <xdr:nvSpPr>
            <xdr:cNvPr id="9321" name="チェック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146</xdr:row>
          <xdr:rowOff>0</xdr:rowOff>
        </xdr:from>
        <xdr:to>
          <xdr:col>5</xdr:col>
          <xdr:colOff>304800</xdr:colOff>
          <xdr:row>146</xdr:row>
          <xdr:rowOff>209550</xdr:rowOff>
        </xdr:to>
        <xdr:sp macro="" textlink="">
          <xdr:nvSpPr>
            <xdr:cNvPr id="9322" name="チェック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5</xdr:col>
          <xdr:colOff>304800</xdr:colOff>
          <xdr:row>140</xdr:row>
          <xdr:rowOff>209550</xdr:rowOff>
        </xdr:to>
        <xdr:sp macro="" textlink="">
          <xdr:nvSpPr>
            <xdr:cNvPr id="9323" name="チェック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0</xdr:rowOff>
        </xdr:from>
        <xdr:to>
          <xdr:col>5</xdr:col>
          <xdr:colOff>304800</xdr:colOff>
          <xdr:row>140</xdr:row>
          <xdr:rowOff>19050</xdr:rowOff>
        </xdr:to>
        <xdr:sp macro="" textlink="">
          <xdr:nvSpPr>
            <xdr:cNvPr id="9324" name="チェック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138</xdr:row>
          <xdr:rowOff>0</xdr:rowOff>
        </xdr:from>
        <xdr:to>
          <xdr:col>5</xdr:col>
          <xdr:colOff>304800</xdr:colOff>
          <xdr:row>139</xdr:row>
          <xdr:rowOff>28575</xdr:rowOff>
        </xdr:to>
        <xdr:sp macro="" textlink="">
          <xdr:nvSpPr>
            <xdr:cNvPr id="9325" name="チェック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5</xdr:col>
          <xdr:colOff>304800</xdr:colOff>
          <xdr:row>136</xdr:row>
          <xdr:rowOff>209550</xdr:rowOff>
        </xdr:to>
        <xdr:sp macro="" textlink="">
          <xdr:nvSpPr>
            <xdr:cNvPr id="9326" name="チェック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5</xdr:col>
          <xdr:colOff>304800</xdr:colOff>
          <xdr:row>133</xdr:row>
          <xdr:rowOff>28575</xdr:rowOff>
        </xdr:to>
        <xdr:sp macro="" textlink="">
          <xdr:nvSpPr>
            <xdr:cNvPr id="9327" name="チェック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5</xdr:col>
          <xdr:colOff>304800</xdr:colOff>
          <xdr:row>134</xdr:row>
          <xdr:rowOff>209550</xdr:rowOff>
        </xdr:to>
        <xdr:sp macro="" textlink="">
          <xdr:nvSpPr>
            <xdr:cNvPr id="9328" name="チェック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5</xdr:col>
          <xdr:colOff>304800</xdr:colOff>
          <xdr:row>127</xdr:row>
          <xdr:rowOff>19050</xdr:rowOff>
        </xdr:to>
        <xdr:sp macro="" textlink="">
          <xdr:nvSpPr>
            <xdr:cNvPr id="9329" name="チェック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5</xdr:col>
          <xdr:colOff>304800</xdr:colOff>
          <xdr:row>122</xdr:row>
          <xdr:rowOff>19050</xdr:rowOff>
        </xdr:to>
        <xdr:sp macro="" textlink="">
          <xdr:nvSpPr>
            <xdr:cNvPr id="9330" name="チェック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5</xdr:col>
          <xdr:colOff>304800</xdr:colOff>
          <xdr:row>121</xdr:row>
          <xdr:rowOff>19050</xdr:rowOff>
        </xdr:to>
        <xdr:sp macro="" textlink="">
          <xdr:nvSpPr>
            <xdr:cNvPr id="9331" name="チェック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5</xdr:col>
          <xdr:colOff>304800</xdr:colOff>
          <xdr:row>114</xdr:row>
          <xdr:rowOff>209550</xdr:rowOff>
        </xdr:to>
        <xdr:sp macro="" textlink="">
          <xdr:nvSpPr>
            <xdr:cNvPr id="9332" name="チェック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5</xdr:col>
          <xdr:colOff>304800</xdr:colOff>
          <xdr:row>114</xdr:row>
          <xdr:rowOff>28575</xdr:rowOff>
        </xdr:to>
        <xdr:sp macro="" textlink="">
          <xdr:nvSpPr>
            <xdr:cNvPr id="9333" name="チェック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5</xdr:col>
          <xdr:colOff>304800</xdr:colOff>
          <xdr:row>112</xdr:row>
          <xdr:rowOff>209550</xdr:rowOff>
        </xdr:to>
        <xdr:sp macro="" textlink="">
          <xdr:nvSpPr>
            <xdr:cNvPr id="9334" name="チェック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5</xdr:col>
          <xdr:colOff>304800</xdr:colOff>
          <xdr:row>111</xdr:row>
          <xdr:rowOff>209550</xdr:rowOff>
        </xdr:to>
        <xdr:sp macro="" textlink="">
          <xdr:nvSpPr>
            <xdr:cNvPr id="9335" name="チェック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5</xdr:col>
          <xdr:colOff>304800</xdr:colOff>
          <xdr:row>111</xdr:row>
          <xdr:rowOff>28575</xdr:rowOff>
        </xdr:to>
        <xdr:sp macro="" textlink="">
          <xdr:nvSpPr>
            <xdr:cNvPr id="9336" name="チェック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5</xdr:col>
          <xdr:colOff>304800</xdr:colOff>
          <xdr:row>104</xdr:row>
          <xdr:rowOff>209550</xdr:rowOff>
        </xdr:to>
        <xdr:sp macro="" textlink="">
          <xdr:nvSpPr>
            <xdr:cNvPr id="9337" name="チェック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xdr:row>
          <xdr:rowOff>0</xdr:rowOff>
        </xdr:from>
        <xdr:to>
          <xdr:col>5</xdr:col>
          <xdr:colOff>304800</xdr:colOff>
          <xdr:row>102</xdr:row>
          <xdr:rowOff>209550</xdr:rowOff>
        </xdr:to>
        <xdr:sp macro="" textlink="">
          <xdr:nvSpPr>
            <xdr:cNvPr id="9338" name="チェック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5</xdr:col>
          <xdr:colOff>304800</xdr:colOff>
          <xdr:row>98</xdr:row>
          <xdr:rowOff>28575</xdr:rowOff>
        </xdr:to>
        <xdr:sp macro="" textlink="">
          <xdr:nvSpPr>
            <xdr:cNvPr id="9339" name="チェック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0</xdr:rowOff>
        </xdr:from>
        <xdr:to>
          <xdr:col>5</xdr:col>
          <xdr:colOff>304800</xdr:colOff>
          <xdr:row>93</xdr:row>
          <xdr:rowOff>209550</xdr:rowOff>
        </xdr:to>
        <xdr:sp macro="" textlink="">
          <xdr:nvSpPr>
            <xdr:cNvPr id="9340" name="チェック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5</xdr:col>
          <xdr:colOff>304800</xdr:colOff>
          <xdr:row>86</xdr:row>
          <xdr:rowOff>209550</xdr:rowOff>
        </xdr:to>
        <xdr:sp macro="" textlink="">
          <xdr:nvSpPr>
            <xdr:cNvPr id="9341" name="チェック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304800</xdr:colOff>
          <xdr:row>79</xdr:row>
          <xdr:rowOff>209550</xdr:rowOff>
        </xdr:to>
        <xdr:sp macro="" textlink="">
          <xdr:nvSpPr>
            <xdr:cNvPr id="9342" name="チェック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5</xdr:col>
          <xdr:colOff>304800</xdr:colOff>
          <xdr:row>82</xdr:row>
          <xdr:rowOff>209550</xdr:rowOff>
        </xdr:to>
        <xdr:sp macro="" textlink="">
          <xdr:nvSpPr>
            <xdr:cNvPr id="9343" name="チェック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5</xdr:col>
          <xdr:colOff>304800</xdr:colOff>
          <xdr:row>76</xdr:row>
          <xdr:rowOff>209550</xdr:rowOff>
        </xdr:to>
        <xdr:sp macro="" textlink="">
          <xdr:nvSpPr>
            <xdr:cNvPr id="9344" name="チェック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5</xdr:col>
          <xdr:colOff>304800</xdr:colOff>
          <xdr:row>67</xdr:row>
          <xdr:rowOff>28575</xdr:rowOff>
        </xdr:to>
        <xdr:sp macro="" textlink="">
          <xdr:nvSpPr>
            <xdr:cNvPr id="9345" name="チェック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0</xdr:rowOff>
        </xdr:from>
        <xdr:to>
          <xdr:col>5</xdr:col>
          <xdr:colOff>304800</xdr:colOff>
          <xdr:row>63</xdr:row>
          <xdr:rowOff>28575</xdr:rowOff>
        </xdr:to>
        <xdr:sp macro="" textlink="">
          <xdr:nvSpPr>
            <xdr:cNvPr id="9346" name="チェック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5</xdr:col>
          <xdr:colOff>304800</xdr:colOff>
          <xdr:row>55</xdr:row>
          <xdr:rowOff>209550</xdr:rowOff>
        </xdr:to>
        <xdr:sp macro="" textlink="">
          <xdr:nvSpPr>
            <xdr:cNvPr id="9347" name="チェック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0</xdr:rowOff>
        </xdr:from>
        <xdr:to>
          <xdr:col>5</xdr:col>
          <xdr:colOff>304800</xdr:colOff>
          <xdr:row>60</xdr:row>
          <xdr:rowOff>209550</xdr:rowOff>
        </xdr:to>
        <xdr:sp macro="" textlink="">
          <xdr:nvSpPr>
            <xdr:cNvPr id="9348" name="チェック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5</xdr:col>
          <xdr:colOff>304800</xdr:colOff>
          <xdr:row>51</xdr:row>
          <xdr:rowOff>209550</xdr:rowOff>
        </xdr:to>
        <xdr:sp macro="" textlink="">
          <xdr:nvSpPr>
            <xdr:cNvPr id="9349" name="チェック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5</xdr:col>
          <xdr:colOff>304800</xdr:colOff>
          <xdr:row>48</xdr:row>
          <xdr:rowOff>28575</xdr:rowOff>
        </xdr:to>
        <xdr:sp macro="" textlink="">
          <xdr:nvSpPr>
            <xdr:cNvPr id="9350" name="チェック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5</xdr:col>
          <xdr:colOff>304800</xdr:colOff>
          <xdr:row>44</xdr:row>
          <xdr:rowOff>209550</xdr:rowOff>
        </xdr:to>
        <xdr:sp macro="" textlink="">
          <xdr:nvSpPr>
            <xdr:cNvPr id="9351" name="チェック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5</xdr:col>
          <xdr:colOff>304800</xdr:colOff>
          <xdr:row>40</xdr:row>
          <xdr:rowOff>209550</xdr:rowOff>
        </xdr:to>
        <xdr:sp macro="" textlink="">
          <xdr:nvSpPr>
            <xdr:cNvPr id="9352" name="チェック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304800</xdr:colOff>
          <xdr:row>38</xdr:row>
          <xdr:rowOff>209550</xdr:rowOff>
        </xdr:to>
        <xdr:sp macro="" textlink="">
          <xdr:nvSpPr>
            <xdr:cNvPr id="9353" name="チェック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5</xdr:col>
          <xdr:colOff>304800</xdr:colOff>
          <xdr:row>33</xdr:row>
          <xdr:rowOff>209550</xdr:rowOff>
        </xdr:to>
        <xdr:sp macro="" textlink="">
          <xdr:nvSpPr>
            <xdr:cNvPr id="9354" name="チェック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5</xdr:col>
          <xdr:colOff>304800</xdr:colOff>
          <xdr:row>27</xdr:row>
          <xdr:rowOff>28575</xdr:rowOff>
        </xdr:to>
        <xdr:sp macro="" textlink="">
          <xdr:nvSpPr>
            <xdr:cNvPr id="9355" name="チェック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5</xdr:col>
          <xdr:colOff>304800</xdr:colOff>
          <xdr:row>22</xdr:row>
          <xdr:rowOff>209550</xdr:rowOff>
        </xdr:to>
        <xdr:sp macro="" textlink="">
          <xdr:nvSpPr>
            <xdr:cNvPr id="9356" name="チェック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304800</xdr:colOff>
          <xdr:row>17</xdr:row>
          <xdr:rowOff>209550</xdr:rowOff>
        </xdr:to>
        <xdr:sp macro="" textlink="">
          <xdr:nvSpPr>
            <xdr:cNvPr id="9357" name="チェック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304800</xdr:colOff>
          <xdr:row>10</xdr:row>
          <xdr:rowOff>209550</xdr:rowOff>
        </xdr:to>
        <xdr:sp macro="" textlink="">
          <xdr:nvSpPr>
            <xdr:cNvPr id="9358" name="チェック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5</xdr:col>
          <xdr:colOff>304800</xdr:colOff>
          <xdr:row>15</xdr:row>
          <xdr:rowOff>209550</xdr:rowOff>
        </xdr:to>
        <xdr:sp macro="" textlink="">
          <xdr:nvSpPr>
            <xdr:cNvPr id="9359" name="チェック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5</xdr:col>
          <xdr:colOff>304800</xdr:colOff>
          <xdr:row>7</xdr:row>
          <xdr:rowOff>28575</xdr:rowOff>
        </xdr:to>
        <xdr:sp macro="" textlink="">
          <xdr:nvSpPr>
            <xdr:cNvPr id="9360" name="チェック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5</xdr:col>
          <xdr:colOff>304800</xdr:colOff>
          <xdr:row>4</xdr:row>
          <xdr:rowOff>209550</xdr:rowOff>
        </xdr:to>
        <xdr:sp macro="" textlink="">
          <xdr:nvSpPr>
            <xdr:cNvPr id="9361" name="チェック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5</xdr:col>
          <xdr:colOff>304800</xdr:colOff>
          <xdr:row>88</xdr:row>
          <xdr:rowOff>209550</xdr:rowOff>
        </xdr:to>
        <xdr:sp macro="" textlink="">
          <xdr:nvSpPr>
            <xdr:cNvPr id="9362" name="チェック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304800</xdr:colOff>
          <xdr:row>26</xdr:row>
          <xdr:rowOff>209550</xdr:rowOff>
        </xdr:to>
        <xdr:sp macro="" textlink="">
          <xdr:nvSpPr>
            <xdr:cNvPr id="10241" name="チェック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4</xdr:col>
          <xdr:colOff>304800</xdr:colOff>
          <xdr:row>31</xdr:row>
          <xdr:rowOff>28575</xdr:rowOff>
        </xdr:to>
        <xdr:sp macro="" textlink="">
          <xdr:nvSpPr>
            <xdr:cNvPr id="10242" name="チェック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4</xdr:col>
          <xdr:colOff>304800</xdr:colOff>
          <xdr:row>34</xdr:row>
          <xdr:rowOff>19050</xdr:rowOff>
        </xdr:to>
        <xdr:sp macro="" textlink="">
          <xdr:nvSpPr>
            <xdr:cNvPr id="10243" name="チェック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304800</xdr:colOff>
          <xdr:row>38</xdr:row>
          <xdr:rowOff>209550</xdr:rowOff>
        </xdr:to>
        <xdr:sp macro="" textlink="">
          <xdr:nvSpPr>
            <xdr:cNvPr id="10244" name="チェック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304800</xdr:colOff>
          <xdr:row>6</xdr:row>
          <xdr:rowOff>209550</xdr:rowOff>
        </xdr:to>
        <xdr:sp macro="" textlink="">
          <xdr:nvSpPr>
            <xdr:cNvPr id="10245" name="チェック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304800</xdr:colOff>
          <xdr:row>5</xdr:row>
          <xdr:rowOff>209550</xdr:rowOff>
        </xdr:to>
        <xdr:sp macro="" textlink="">
          <xdr:nvSpPr>
            <xdr:cNvPr id="10246" name="チェック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304800</xdr:colOff>
          <xdr:row>9</xdr:row>
          <xdr:rowOff>209550</xdr:rowOff>
        </xdr:to>
        <xdr:sp macro="" textlink="">
          <xdr:nvSpPr>
            <xdr:cNvPr id="10247" name="チェック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304800</xdr:colOff>
          <xdr:row>10</xdr:row>
          <xdr:rowOff>209550</xdr:rowOff>
        </xdr:to>
        <xdr:sp macro="" textlink="">
          <xdr:nvSpPr>
            <xdr:cNvPr id="10248" name="チェック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304800</xdr:colOff>
          <xdr:row>13</xdr:row>
          <xdr:rowOff>209550</xdr:rowOff>
        </xdr:to>
        <xdr:sp macro="" textlink="">
          <xdr:nvSpPr>
            <xdr:cNvPr id="10249" name="チェック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5</xdr:col>
          <xdr:colOff>304800</xdr:colOff>
          <xdr:row>16</xdr:row>
          <xdr:rowOff>209550</xdr:rowOff>
        </xdr:to>
        <xdr:sp macro="" textlink="">
          <xdr:nvSpPr>
            <xdr:cNvPr id="10250" name="チェック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304800</xdr:colOff>
          <xdr:row>17</xdr:row>
          <xdr:rowOff>209550</xdr:rowOff>
        </xdr:to>
        <xdr:sp macro="" textlink="">
          <xdr:nvSpPr>
            <xdr:cNvPr id="10251" name="チェック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304800</xdr:colOff>
          <xdr:row>18</xdr:row>
          <xdr:rowOff>209550</xdr:rowOff>
        </xdr:to>
        <xdr:sp macro="" textlink="">
          <xdr:nvSpPr>
            <xdr:cNvPr id="10252" name="チェック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5</xdr:col>
          <xdr:colOff>304800</xdr:colOff>
          <xdr:row>19</xdr:row>
          <xdr:rowOff>209550</xdr:rowOff>
        </xdr:to>
        <xdr:sp macro="" textlink="">
          <xdr:nvSpPr>
            <xdr:cNvPr id="10253" name="チェック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5</xdr:col>
          <xdr:colOff>304800</xdr:colOff>
          <xdr:row>21</xdr:row>
          <xdr:rowOff>28575</xdr:rowOff>
        </xdr:to>
        <xdr:sp macro="" textlink="">
          <xdr:nvSpPr>
            <xdr:cNvPr id="10254" name="チェック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304800</xdr:colOff>
          <xdr:row>25</xdr:row>
          <xdr:rowOff>28575</xdr:rowOff>
        </xdr:to>
        <xdr:sp macro="" textlink="">
          <xdr:nvSpPr>
            <xdr:cNvPr id="10255" name="チェック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5</xdr:col>
          <xdr:colOff>304800</xdr:colOff>
          <xdr:row>26</xdr:row>
          <xdr:rowOff>209550</xdr:rowOff>
        </xdr:to>
        <xdr:sp macro="" textlink="">
          <xdr:nvSpPr>
            <xdr:cNvPr id="10256" name="チェック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5</xdr:col>
          <xdr:colOff>304800</xdr:colOff>
          <xdr:row>31</xdr:row>
          <xdr:rowOff>28575</xdr:rowOff>
        </xdr:to>
        <xdr:sp macro="" textlink="">
          <xdr:nvSpPr>
            <xdr:cNvPr id="10257" name="チェック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5</xdr:col>
          <xdr:colOff>304800</xdr:colOff>
          <xdr:row>36</xdr:row>
          <xdr:rowOff>28575</xdr:rowOff>
        </xdr:to>
        <xdr:sp macro="" textlink="">
          <xdr:nvSpPr>
            <xdr:cNvPr id="10258" name="チェック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5</xdr:col>
          <xdr:colOff>304800</xdr:colOff>
          <xdr:row>36</xdr:row>
          <xdr:rowOff>209550</xdr:rowOff>
        </xdr:to>
        <xdr:sp macro="" textlink="">
          <xdr:nvSpPr>
            <xdr:cNvPr id="10259" name="チェック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5</xdr:col>
          <xdr:colOff>304800</xdr:colOff>
          <xdr:row>41</xdr:row>
          <xdr:rowOff>209550</xdr:rowOff>
        </xdr:to>
        <xdr:sp macro="" textlink="">
          <xdr:nvSpPr>
            <xdr:cNvPr id="10260" name="チェック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5</xdr:col>
          <xdr:colOff>304800</xdr:colOff>
          <xdr:row>43</xdr:row>
          <xdr:rowOff>209550</xdr:rowOff>
        </xdr:to>
        <xdr:sp macro="" textlink="">
          <xdr:nvSpPr>
            <xdr:cNvPr id="10261" name="チェック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5</xdr:col>
          <xdr:colOff>304800</xdr:colOff>
          <xdr:row>44</xdr:row>
          <xdr:rowOff>209550</xdr:rowOff>
        </xdr:to>
        <xdr:sp macro="" textlink="">
          <xdr:nvSpPr>
            <xdr:cNvPr id="10262" name="チェック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5</xdr:col>
          <xdr:colOff>304800</xdr:colOff>
          <xdr:row>45</xdr:row>
          <xdr:rowOff>209550</xdr:rowOff>
        </xdr:to>
        <xdr:sp macro="" textlink="">
          <xdr:nvSpPr>
            <xdr:cNvPr id="10263" name="チェック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304800</xdr:colOff>
          <xdr:row>47</xdr:row>
          <xdr:rowOff>28575</xdr:rowOff>
        </xdr:to>
        <xdr:sp macro="" textlink="">
          <xdr:nvSpPr>
            <xdr:cNvPr id="10264" name="チェック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5</xdr:col>
          <xdr:colOff>304800</xdr:colOff>
          <xdr:row>47</xdr:row>
          <xdr:rowOff>209550</xdr:rowOff>
        </xdr:to>
        <xdr:sp macro="" textlink="">
          <xdr:nvSpPr>
            <xdr:cNvPr id="10265" name="チェック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5</xdr:col>
          <xdr:colOff>304800</xdr:colOff>
          <xdr:row>48</xdr:row>
          <xdr:rowOff>209550</xdr:rowOff>
        </xdr:to>
        <xdr:sp macro="" textlink="">
          <xdr:nvSpPr>
            <xdr:cNvPr id="10266" name="チェック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5</xdr:col>
          <xdr:colOff>304800</xdr:colOff>
          <xdr:row>49</xdr:row>
          <xdr:rowOff>209550</xdr:rowOff>
        </xdr:to>
        <xdr:sp macro="" textlink="">
          <xdr:nvSpPr>
            <xdr:cNvPr id="10267" name="チェック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5</xdr:col>
          <xdr:colOff>304800</xdr:colOff>
          <xdr:row>52</xdr:row>
          <xdr:rowOff>28575</xdr:rowOff>
        </xdr:to>
        <xdr:sp macro="" textlink="">
          <xdr:nvSpPr>
            <xdr:cNvPr id="10268" name="チェック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304800</xdr:colOff>
          <xdr:row>6</xdr:row>
          <xdr:rowOff>209550</xdr:rowOff>
        </xdr:to>
        <xdr:sp macro="" textlink="">
          <xdr:nvSpPr>
            <xdr:cNvPr id="11265" name="チェック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304800</xdr:colOff>
          <xdr:row>12</xdr:row>
          <xdr:rowOff>209550</xdr:rowOff>
        </xdr:to>
        <xdr:sp macro="" textlink="">
          <xdr:nvSpPr>
            <xdr:cNvPr id="11266" name="チェック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304800</xdr:colOff>
          <xdr:row>4</xdr:row>
          <xdr:rowOff>209550</xdr:rowOff>
        </xdr:to>
        <xdr:sp macro="" textlink="">
          <xdr:nvSpPr>
            <xdr:cNvPr id="11267" name="チェック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304800</xdr:colOff>
          <xdr:row>14</xdr:row>
          <xdr:rowOff>209550</xdr:rowOff>
        </xdr:to>
        <xdr:sp macro="" textlink="">
          <xdr:nvSpPr>
            <xdr:cNvPr id="11268" name="チェック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304800</xdr:colOff>
          <xdr:row>17</xdr:row>
          <xdr:rowOff>209550</xdr:rowOff>
        </xdr:to>
        <xdr:sp macro="" textlink="">
          <xdr:nvSpPr>
            <xdr:cNvPr id="11269" name="チェック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4</xdr:col>
          <xdr:colOff>304800</xdr:colOff>
          <xdr:row>22</xdr:row>
          <xdr:rowOff>209550</xdr:rowOff>
        </xdr:to>
        <xdr:sp macro="" textlink="">
          <xdr:nvSpPr>
            <xdr:cNvPr id="11270" name="チェック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4</xdr:col>
          <xdr:colOff>304800</xdr:colOff>
          <xdr:row>29</xdr:row>
          <xdr:rowOff>19050</xdr:rowOff>
        </xdr:to>
        <xdr:sp macro="" textlink="">
          <xdr:nvSpPr>
            <xdr:cNvPr id="11271" name="チェック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4</xdr:col>
          <xdr:colOff>304800</xdr:colOff>
          <xdr:row>33</xdr:row>
          <xdr:rowOff>209550</xdr:rowOff>
        </xdr:to>
        <xdr:sp macro="" textlink="">
          <xdr:nvSpPr>
            <xdr:cNvPr id="11272" name="チェック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304800</xdr:colOff>
          <xdr:row>37</xdr:row>
          <xdr:rowOff>209550</xdr:rowOff>
        </xdr:to>
        <xdr:sp macro="" textlink="">
          <xdr:nvSpPr>
            <xdr:cNvPr id="11273" name="チェック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304800</xdr:colOff>
          <xdr:row>41</xdr:row>
          <xdr:rowOff>209550</xdr:rowOff>
        </xdr:to>
        <xdr:sp macro="" textlink="">
          <xdr:nvSpPr>
            <xdr:cNvPr id="11274" name="チェック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4</xdr:col>
          <xdr:colOff>304800</xdr:colOff>
          <xdr:row>46</xdr:row>
          <xdr:rowOff>209550</xdr:rowOff>
        </xdr:to>
        <xdr:sp macro="" textlink="">
          <xdr:nvSpPr>
            <xdr:cNvPr id="11275" name="チェック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304800</xdr:colOff>
          <xdr:row>45</xdr:row>
          <xdr:rowOff>209550</xdr:rowOff>
        </xdr:to>
        <xdr:sp macro="" textlink="">
          <xdr:nvSpPr>
            <xdr:cNvPr id="11276" name="チェック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304800</xdr:colOff>
          <xdr:row>49</xdr:row>
          <xdr:rowOff>209550</xdr:rowOff>
        </xdr:to>
        <xdr:sp macro="" textlink="">
          <xdr:nvSpPr>
            <xdr:cNvPr id="11277" name="チェック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304800</xdr:colOff>
          <xdr:row>51</xdr:row>
          <xdr:rowOff>209550</xdr:rowOff>
        </xdr:to>
        <xdr:sp macro="" textlink="">
          <xdr:nvSpPr>
            <xdr:cNvPr id="11278" name="チェック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304800</xdr:colOff>
          <xdr:row>57</xdr:row>
          <xdr:rowOff>209550</xdr:rowOff>
        </xdr:to>
        <xdr:sp macro="" textlink="">
          <xdr:nvSpPr>
            <xdr:cNvPr id="11279" name="チェック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5</xdr:col>
          <xdr:colOff>304800</xdr:colOff>
          <xdr:row>4</xdr:row>
          <xdr:rowOff>209550</xdr:rowOff>
        </xdr:to>
        <xdr:sp macro="" textlink="">
          <xdr:nvSpPr>
            <xdr:cNvPr id="11280" name="チェック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5</xdr:col>
          <xdr:colOff>304800</xdr:colOff>
          <xdr:row>6</xdr:row>
          <xdr:rowOff>209550</xdr:rowOff>
        </xdr:to>
        <xdr:sp macro="" textlink="">
          <xdr:nvSpPr>
            <xdr:cNvPr id="11281" name="チェック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304800</xdr:colOff>
          <xdr:row>12</xdr:row>
          <xdr:rowOff>209550</xdr:rowOff>
        </xdr:to>
        <xdr:sp macro="" textlink="">
          <xdr:nvSpPr>
            <xdr:cNvPr id="11282" name="チェック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5</xdr:col>
          <xdr:colOff>304800</xdr:colOff>
          <xdr:row>14</xdr:row>
          <xdr:rowOff>209550</xdr:rowOff>
        </xdr:to>
        <xdr:sp macro="" textlink="">
          <xdr:nvSpPr>
            <xdr:cNvPr id="11283" name="チェック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5</xdr:col>
          <xdr:colOff>304800</xdr:colOff>
          <xdr:row>20</xdr:row>
          <xdr:rowOff>209550</xdr:rowOff>
        </xdr:to>
        <xdr:sp macro="" textlink="">
          <xdr:nvSpPr>
            <xdr:cNvPr id="11284" name="チェック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304800</xdr:colOff>
          <xdr:row>25</xdr:row>
          <xdr:rowOff>209550</xdr:rowOff>
        </xdr:to>
        <xdr:sp macro="" textlink="">
          <xdr:nvSpPr>
            <xdr:cNvPr id="11285" name="チェック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5</xdr:col>
          <xdr:colOff>304800</xdr:colOff>
          <xdr:row>31</xdr:row>
          <xdr:rowOff>209550</xdr:rowOff>
        </xdr:to>
        <xdr:sp macro="" textlink="">
          <xdr:nvSpPr>
            <xdr:cNvPr id="11286" name="チェック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5</xdr:col>
          <xdr:colOff>304800</xdr:colOff>
          <xdr:row>33</xdr:row>
          <xdr:rowOff>209550</xdr:rowOff>
        </xdr:to>
        <xdr:sp macro="" textlink="">
          <xdr:nvSpPr>
            <xdr:cNvPr id="11287" name="チェック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304800</xdr:colOff>
          <xdr:row>37</xdr:row>
          <xdr:rowOff>209550</xdr:rowOff>
        </xdr:to>
        <xdr:sp macro="" textlink="">
          <xdr:nvSpPr>
            <xdr:cNvPr id="11288" name="チェック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5</xdr:col>
          <xdr:colOff>304800</xdr:colOff>
          <xdr:row>41</xdr:row>
          <xdr:rowOff>209550</xdr:rowOff>
        </xdr:to>
        <xdr:sp macro="" textlink="">
          <xdr:nvSpPr>
            <xdr:cNvPr id="11289" name="チェック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304800</xdr:colOff>
          <xdr:row>46</xdr:row>
          <xdr:rowOff>209550</xdr:rowOff>
        </xdr:to>
        <xdr:sp macro="" textlink="">
          <xdr:nvSpPr>
            <xdr:cNvPr id="11290" name="チェック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5</xdr:col>
          <xdr:colOff>304800</xdr:colOff>
          <xdr:row>49</xdr:row>
          <xdr:rowOff>209550</xdr:rowOff>
        </xdr:to>
        <xdr:sp macro="" textlink="">
          <xdr:nvSpPr>
            <xdr:cNvPr id="11291" name="チェック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5</xdr:col>
          <xdr:colOff>304800</xdr:colOff>
          <xdr:row>51</xdr:row>
          <xdr:rowOff>209550</xdr:rowOff>
        </xdr:to>
        <xdr:sp macro="" textlink="">
          <xdr:nvSpPr>
            <xdr:cNvPr id="11292" name="チェック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304800</xdr:colOff>
          <xdr:row>57</xdr:row>
          <xdr:rowOff>209550</xdr:rowOff>
        </xdr:to>
        <xdr:sp macro="" textlink="">
          <xdr:nvSpPr>
            <xdr:cNvPr id="11293" name="チェック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8\&#40575;&#23947;\Soumu-G\0.&#36001;&#21209;&#21450;&#12403;&#20104;&#31639;&#38306;&#20418;\&#24193;&#33294;&#20462;&#32341;\&#24193;&#33294;&#20462;&#32341;&#65288;R&#65301;&#65289;\&#24193;&#33294;&#12488;&#12452;&#12524;&#20840;&#38754;&#25913;&#20462;&#24037;&#20107;\&#24193;&#33294;&#12488;&#12452;&#12524;&#20840;&#38754;&#25913;&#20462;&#24037;&#20107;(&#35373;&#35336;)\R2&#12288;(&#25913;&#20462;)&#30435;&#29702;&#26989;&#21209;&#22996;&#35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
      <sheetName val="内訳書 "/>
      <sheetName val="仕様書"/>
      <sheetName val="構造適合判定（印刷無）"/>
    </sheetNames>
    <sheetDataSet>
      <sheetData sheetId="0"/>
      <sheetData sheetId="1">
        <row r="14">
          <cell r="G14" t="str">
            <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70.xml"/><Relationship Id="rId117" Type="http://schemas.openxmlformats.org/officeDocument/2006/relationships/ctrlProp" Target="../ctrlProps/ctrlProp161.xml"/><Relationship Id="rId21" Type="http://schemas.openxmlformats.org/officeDocument/2006/relationships/ctrlProp" Target="../ctrlProps/ctrlProp65.xml"/><Relationship Id="rId42" Type="http://schemas.openxmlformats.org/officeDocument/2006/relationships/ctrlProp" Target="../ctrlProps/ctrlProp86.xml"/><Relationship Id="rId47" Type="http://schemas.openxmlformats.org/officeDocument/2006/relationships/ctrlProp" Target="../ctrlProps/ctrlProp91.xml"/><Relationship Id="rId63" Type="http://schemas.openxmlformats.org/officeDocument/2006/relationships/ctrlProp" Target="../ctrlProps/ctrlProp107.xml"/><Relationship Id="rId68" Type="http://schemas.openxmlformats.org/officeDocument/2006/relationships/ctrlProp" Target="../ctrlProps/ctrlProp112.xml"/><Relationship Id="rId84" Type="http://schemas.openxmlformats.org/officeDocument/2006/relationships/ctrlProp" Target="../ctrlProps/ctrlProp128.xml"/><Relationship Id="rId89" Type="http://schemas.openxmlformats.org/officeDocument/2006/relationships/ctrlProp" Target="../ctrlProps/ctrlProp133.xml"/><Relationship Id="rId112" Type="http://schemas.openxmlformats.org/officeDocument/2006/relationships/ctrlProp" Target="../ctrlProps/ctrlProp156.xml"/><Relationship Id="rId133" Type="http://schemas.openxmlformats.org/officeDocument/2006/relationships/ctrlProp" Target="../ctrlProps/ctrlProp177.xml"/><Relationship Id="rId138" Type="http://schemas.openxmlformats.org/officeDocument/2006/relationships/ctrlProp" Target="../ctrlProps/ctrlProp182.xml"/><Relationship Id="rId16" Type="http://schemas.openxmlformats.org/officeDocument/2006/relationships/ctrlProp" Target="../ctrlProps/ctrlProp60.xml"/><Relationship Id="rId107" Type="http://schemas.openxmlformats.org/officeDocument/2006/relationships/ctrlProp" Target="../ctrlProps/ctrlProp151.xml"/><Relationship Id="rId11" Type="http://schemas.openxmlformats.org/officeDocument/2006/relationships/ctrlProp" Target="../ctrlProps/ctrlProp55.xml"/><Relationship Id="rId32" Type="http://schemas.openxmlformats.org/officeDocument/2006/relationships/ctrlProp" Target="../ctrlProps/ctrlProp76.xml"/><Relationship Id="rId37" Type="http://schemas.openxmlformats.org/officeDocument/2006/relationships/ctrlProp" Target="../ctrlProps/ctrlProp81.xml"/><Relationship Id="rId53" Type="http://schemas.openxmlformats.org/officeDocument/2006/relationships/ctrlProp" Target="../ctrlProps/ctrlProp97.xml"/><Relationship Id="rId58" Type="http://schemas.openxmlformats.org/officeDocument/2006/relationships/ctrlProp" Target="../ctrlProps/ctrlProp102.xml"/><Relationship Id="rId74" Type="http://schemas.openxmlformats.org/officeDocument/2006/relationships/ctrlProp" Target="../ctrlProps/ctrlProp118.xml"/><Relationship Id="rId79" Type="http://schemas.openxmlformats.org/officeDocument/2006/relationships/ctrlProp" Target="../ctrlProps/ctrlProp123.xml"/><Relationship Id="rId102" Type="http://schemas.openxmlformats.org/officeDocument/2006/relationships/ctrlProp" Target="../ctrlProps/ctrlProp146.xml"/><Relationship Id="rId123" Type="http://schemas.openxmlformats.org/officeDocument/2006/relationships/ctrlProp" Target="../ctrlProps/ctrlProp167.xml"/><Relationship Id="rId128" Type="http://schemas.openxmlformats.org/officeDocument/2006/relationships/ctrlProp" Target="../ctrlProps/ctrlProp172.xml"/><Relationship Id="rId144" Type="http://schemas.openxmlformats.org/officeDocument/2006/relationships/ctrlProp" Target="../ctrlProps/ctrlProp188.xml"/><Relationship Id="rId5" Type="http://schemas.openxmlformats.org/officeDocument/2006/relationships/ctrlProp" Target="../ctrlProps/ctrlProp49.xml"/><Relationship Id="rId90" Type="http://schemas.openxmlformats.org/officeDocument/2006/relationships/ctrlProp" Target="../ctrlProps/ctrlProp134.xml"/><Relationship Id="rId95" Type="http://schemas.openxmlformats.org/officeDocument/2006/relationships/ctrlProp" Target="../ctrlProps/ctrlProp139.xml"/><Relationship Id="rId22" Type="http://schemas.openxmlformats.org/officeDocument/2006/relationships/ctrlProp" Target="../ctrlProps/ctrlProp66.xml"/><Relationship Id="rId27" Type="http://schemas.openxmlformats.org/officeDocument/2006/relationships/ctrlProp" Target="../ctrlProps/ctrlProp71.xml"/><Relationship Id="rId43" Type="http://schemas.openxmlformats.org/officeDocument/2006/relationships/ctrlProp" Target="../ctrlProps/ctrlProp87.xml"/><Relationship Id="rId48" Type="http://schemas.openxmlformats.org/officeDocument/2006/relationships/ctrlProp" Target="../ctrlProps/ctrlProp92.xml"/><Relationship Id="rId64" Type="http://schemas.openxmlformats.org/officeDocument/2006/relationships/ctrlProp" Target="../ctrlProps/ctrlProp108.xml"/><Relationship Id="rId69" Type="http://schemas.openxmlformats.org/officeDocument/2006/relationships/ctrlProp" Target="../ctrlProps/ctrlProp113.xml"/><Relationship Id="rId113" Type="http://schemas.openxmlformats.org/officeDocument/2006/relationships/ctrlProp" Target="../ctrlProps/ctrlProp157.xml"/><Relationship Id="rId118" Type="http://schemas.openxmlformats.org/officeDocument/2006/relationships/ctrlProp" Target="../ctrlProps/ctrlProp162.xml"/><Relationship Id="rId134" Type="http://schemas.openxmlformats.org/officeDocument/2006/relationships/ctrlProp" Target="../ctrlProps/ctrlProp178.xml"/><Relationship Id="rId139" Type="http://schemas.openxmlformats.org/officeDocument/2006/relationships/ctrlProp" Target="../ctrlProps/ctrlProp183.xml"/><Relationship Id="rId80" Type="http://schemas.openxmlformats.org/officeDocument/2006/relationships/ctrlProp" Target="../ctrlProps/ctrlProp124.xml"/><Relationship Id="rId85" Type="http://schemas.openxmlformats.org/officeDocument/2006/relationships/ctrlProp" Target="../ctrlProps/ctrlProp129.xml"/><Relationship Id="rId3" Type="http://schemas.openxmlformats.org/officeDocument/2006/relationships/vmlDrawing" Target="../drawings/vmlDrawing4.v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59" Type="http://schemas.openxmlformats.org/officeDocument/2006/relationships/ctrlProp" Target="../ctrlProps/ctrlProp103.xml"/><Relationship Id="rId67" Type="http://schemas.openxmlformats.org/officeDocument/2006/relationships/ctrlProp" Target="../ctrlProps/ctrlProp111.xml"/><Relationship Id="rId103" Type="http://schemas.openxmlformats.org/officeDocument/2006/relationships/ctrlProp" Target="../ctrlProps/ctrlProp147.xml"/><Relationship Id="rId108" Type="http://schemas.openxmlformats.org/officeDocument/2006/relationships/ctrlProp" Target="../ctrlProps/ctrlProp152.xml"/><Relationship Id="rId116" Type="http://schemas.openxmlformats.org/officeDocument/2006/relationships/ctrlProp" Target="../ctrlProps/ctrlProp160.xml"/><Relationship Id="rId124" Type="http://schemas.openxmlformats.org/officeDocument/2006/relationships/ctrlProp" Target="../ctrlProps/ctrlProp168.xml"/><Relationship Id="rId129" Type="http://schemas.openxmlformats.org/officeDocument/2006/relationships/ctrlProp" Target="../ctrlProps/ctrlProp173.xml"/><Relationship Id="rId137" Type="http://schemas.openxmlformats.org/officeDocument/2006/relationships/ctrlProp" Target="../ctrlProps/ctrlProp181.xml"/><Relationship Id="rId20" Type="http://schemas.openxmlformats.org/officeDocument/2006/relationships/ctrlProp" Target="../ctrlProps/ctrlProp64.xml"/><Relationship Id="rId41" Type="http://schemas.openxmlformats.org/officeDocument/2006/relationships/ctrlProp" Target="../ctrlProps/ctrlProp85.xml"/><Relationship Id="rId54" Type="http://schemas.openxmlformats.org/officeDocument/2006/relationships/ctrlProp" Target="../ctrlProps/ctrlProp98.xml"/><Relationship Id="rId62" Type="http://schemas.openxmlformats.org/officeDocument/2006/relationships/ctrlProp" Target="../ctrlProps/ctrlProp106.xml"/><Relationship Id="rId70" Type="http://schemas.openxmlformats.org/officeDocument/2006/relationships/ctrlProp" Target="../ctrlProps/ctrlProp114.xml"/><Relationship Id="rId75" Type="http://schemas.openxmlformats.org/officeDocument/2006/relationships/ctrlProp" Target="../ctrlProps/ctrlProp119.xml"/><Relationship Id="rId83" Type="http://schemas.openxmlformats.org/officeDocument/2006/relationships/ctrlProp" Target="../ctrlProps/ctrlProp127.xml"/><Relationship Id="rId88" Type="http://schemas.openxmlformats.org/officeDocument/2006/relationships/ctrlProp" Target="../ctrlProps/ctrlProp132.xml"/><Relationship Id="rId91" Type="http://schemas.openxmlformats.org/officeDocument/2006/relationships/ctrlProp" Target="../ctrlProps/ctrlProp135.xml"/><Relationship Id="rId96" Type="http://schemas.openxmlformats.org/officeDocument/2006/relationships/ctrlProp" Target="../ctrlProps/ctrlProp140.xml"/><Relationship Id="rId111" Type="http://schemas.openxmlformats.org/officeDocument/2006/relationships/ctrlProp" Target="../ctrlProps/ctrlProp155.xml"/><Relationship Id="rId132" Type="http://schemas.openxmlformats.org/officeDocument/2006/relationships/ctrlProp" Target="../ctrlProps/ctrlProp176.xml"/><Relationship Id="rId140" Type="http://schemas.openxmlformats.org/officeDocument/2006/relationships/ctrlProp" Target="../ctrlProps/ctrlProp184.xml"/><Relationship Id="rId145" Type="http://schemas.openxmlformats.org/officeDocument/2006/relationships/ctrlProp" Target="../ctrlProps/ctrlProp189.xml"/><Relationship Id="rId1" Type="http://schemas.openxmlformats.org/officeDocument/2006/relationships/printerSettings" Target="../printerSettings/printerSettings14.bin"/><Relationship Id="rId6" Type="http://schemas.openxmlformats.org/officeDocument/2006/relationships/ctrlProp" Target="../ctrlProps/ctrlProp50.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49" Type="http://schemas.openxmlformats.org/officeDocument/2006/relationships/ctrlProp" Target="../ctrlProps/ctrlProp93.xml"/><Relationship Id="rId57" Type="http://schemas.openxmlformats.org/officeDocument/2006/relationships/ctrlProp" Target="../ctrlProps/ctrlProp101.xml"/><Relationship Id="rId106" Type="http://schemas.openxmlformats.org/officeDocument/2006/relationships/ctrlProp" Target="../ctrlProps/ctrlProp150.xml"/><Relationship Id="rId114" Type="http://schemas.openxmlformats.org/officeDocument/2006/relationships/ctrlProp" Target="../ctrlProps/ctrlProp158.xml"/><Relationship Id="rId119" Type="http://schemas.openxmlformats.org/officeDocument/2006/relationships/ctrlProp" Target="../ctrlProps/ctrlProp163.xml"/><Relationship Id="rId127" Type="http://schemas.openxmlformats.org/officeDocument/2006/relationships/ctrlProp" Target="../ctrlProps/ctrlProp171.xml"/><Relationship Id="rId10" Type="http://schemas.openxmlformats.org/officeDocument/2006/relationships/ctrlProp" Target="../ctrlProps/ctrlProp54.xml"/><Relationship Id="rId31" Type="http://schemas.openxmlformats.org/officeDocument/2006/relationships/ctrlProp" Target="../ctrlProps/ctrlProp75.xml"/><Relationship Id="rId44" Type="http://schemas.openxmlformats.org/officeDocument/2006/relationships/ctrlProp" Target="../ctrlProps/ctrlProp88.xml"/><Relationship Id="rId52" Type="http://schemas.openxmlformats.org/officeDocument/2006/relationships/ctrlProp" Target="../ctrlProps/ctrlProp96.xml"/><Relationship Id="rId60" Type="http://schemas.openxmlformats.org/officeDocument/2006/relationships/ctrlProp" Target="../ctrlProps/ctrlProp104.xml"/><Relationship Id="rId65" Type="http://schemas.openxmlformats.org/officeDocument/2006/relationships/ctrlProp" Target="../ctrlProps/ctrlProp109.xml"/><Relationship Id="rId73" Type="http://schemas.openxmlformats.org/officeDocument/2006/relationships/ctrlProp" Target="../ctrlProps/ctrlProp117.xml"/><Relationship Id="rId78" Type="http://schemas.openxmlformats.org/officeDocument/2006/relationships/ctrlProp" Target="../ctrlProps/ctrlProp122.xml"/><Relationship Id="rId81" Type="http://schemas.openxmlformats.org/officeDocument/2006/relationships/ctrlProp" Target="../ctrlProps/ctrlProp125.xml"/><Relationship Id="rId86" Type="http://schemas.openxmlformats.org/officeDocument/2006/relationships/ctrlProp" Target="../ctrlProps/ctrlProp130.xml"/><Relationship Id="rId94" Type="http://schemas.openxmlformats.org/officeDocument/2006/relationships/ctrlProp" Target="../ctrlProps/ctrlProp138.xml"/><Relationship Id="rId99" Type="http://schemas.openxmlformats.org/officeDocument/2006/relationships/ctrlProp" Target="../ctrlProps/ctrlProp143.xml"/><Relationship Id="rId101" Type="http://schemas.openxmlformats.org/officeDocument/2006/relationships/ctrlProp" Target="../ctrlProps/ctrlProp145.xml"/><Relationship Id="rId122" Type="http://schemas.openxmlformats.org/officeDocument/2006/relationships/ctrlProp" Target="../ctrlProps/ctrlProp166.xml"/><Relationship Id="rId130" Type="http://schemas.openxmlformats.org/officeDocument/2006/relationships/ctrlProp" Target="../ctrlProps/ctrlProp174.xml"/><Relationship Id="rId135" Type="http://schemas.openxmlformats.org/officeDocument/2006/relationships/ctrlProp" Target="../ctrlProps/ctrlProp179.xml"/><Relationship Id="rId143" Type="http://schemas.openxmlformats.org/officeDocument/2006/relationships/ctrlProp" Target="../ctrlProps/ctrlProp187.xml"/><Relationship Id="rId148" Type="http://schemas.openxmlformats.org/officeDocument/2006/relationships/ctrlProp" Target="../ctrlProps/ctrlProp192.xml"/><Relationship Id="rId4" Type="http://schemas.openxmlformats.org/officeDocument/2006/relationships/ctrlProp" Target="../ctrlProps/ctrlProp48.xml"/><Relationship Id="rId9" Type="http://schemas.openxmlformats.org/officeDocument/2006/relationships/ctrlProp" Target="../ctrlProps/ctrlProp53.xml"/><Relationship Id="rId13" Type="http://schemas.openxmlformats.org/officeDocument/2006/relationships/ctrlProp" Target="../ctrlProps/ctrlProp57.xml"/><Relationship Id="rId18" Type="http://schemas.openxmlformats.org/officeDocument/2006/relationships/ctrlProp" Target="../ctrlProps/ctrlProp62.xml"/><Relationship Id="rId39" Type="http://schemas.openxmlformats.org/officeDocument/2006/relationships/ctrlProp" Target="../ctrlProps/ctrlProp83.xml"/><Relationship Id="rId109" Type="http://schemas.openxmlformats.org/officeDocument/2006/relationships/ctrlProp" Target="../ctrlProps/ctrlProp153.xml"/><Relationship Id="rId34" Type="http://schemas.openxmlformats.org/officeDocument/2006/relationships/ctrlProp" Target="../ctrlProps/ctrlProp78.xml"/><Relationship Id="rId50" Type="http://schemas.openxmlformats.org/officeDocument/2006/relationships/ctrlProp" Target="../ctrlProps/ctrlProp94.xml"/><Relationship Id="rId55" Type="http://schemas.openxmlformats.org/officeDocument/2006/relationships/ctrlProp" Target="../ctrlProps/ctrlProp99.xml"/><Relationship Id="rId76" Type="http://schemas.openxmlformats.org/officeDocument/2006/relationships/ctrlProp" Target="../ctrlProps/ctrlProp120.xml"/><Relationship Id="rId97" Type="http://schemas.openxmlformats.org/officeDocument/2006/relationships/ctrlProp" Target="../ctrlProps/ctrlProp141.xml"/><Relationship Id="rId104" Type="http://schemas.openxmlformats.org/officeDocument/2006/relationships/ctrlProp" Target="../ctrlProps/ctrlProp148.xml"/><Relationship Id="rId120" Type="http://schemas.openxmlformats.org/officeDocument/2006/relationships/ctrlProp" Target="../ctrlProps/ctrlProp164.xml"/><Relationship Id="rId125" Type="http://schemas.openxmlformats.org/officeDocument/2006/relationships/ctrlProp" Target="../ctrlProps/ctrlProp169.xml"/><Relationship Id="rId141" Type="http://schemas.openxmlformats.org/officeDocument/2006/relationships/ctrlProp" Target="../ctrlProps/ctrlProp185.xml"/><Relationship Id="rId146" Type="http://schemas.openxmlformats.org/officeDocument/2006/relationships/ctrlProp" Target="../ctrlProps/ctrlProp190.xml"/><Relationship Id="rId7" Type="http://schemas.openxmlformats.org/officeDocument/2006/relationships/ctrlProp" Target="../ctrlProps/ctrlProp51.xml"/><Relationship Id="rId71" Type="http://schemas.openxmlformats.org/officeDocument/2006/relationships/ctrlProp" Target="../ctrlProps/ctrlProp115.xml"/><Relationship Id="rId92" Type="http://schemas.openxmlformats.org/officeDocument/2006/relationships/ctrlProp" Target="../ctrlProps/ctrlProp136.xml"/><Relationship Id="rId2" Type="http://schemas.openxmlformats.org/officeDocument/2006/relationships/drawing" Target="../drawings/drawing2.xml"/><Relationship Id="rId29" Type="http://schemas.openxmlformats.org/officeDocument/2006/relationships/ctrlProp" Target="../ctrlProps/ctrlProp73.xml"/><Relationship Id="rId24" Type="http://schemas.openxmlformats.org/officeDocument/2006/relationships/ctrlProp" Target="../ctrlProps/ctrlProp68.xml"/><Relationship Id="rId40" Type="http://schemas.openxmlformats.org/officeDocument/2006/relationships/ctrlProp" Target="../ctrlProps/ctrlProp84.xml"/><Relationship Id="rId45" Type="http://schemas.openxmlformats.org/officeDocument/2006/relationships/ctrlProp" Target="../ctrlProps/ctrlProp89.xml"/><Relationship Id="rId66" Type="http://schemas.openxmlformats.org/officeDocument/2006/relationships/ctrlProp" Target="../ctrlProps/ctrlProp110.xml"/><Relationship Id="rId87" Type="http://schemas.openxmlformats.org/officeDocument/2006/relationships/ctrlProp" Target="../ctrlProps/ctrlProp131.xml"/><Relationship Id="rId110" Type="http://schemas.openxmlformats.org/officeDocument/2006/relationships/ctrlProp" Target="../ctrlProps/ctrlProp154.xml"/><Relationship Id="rId115" Type="http://schemas.openxmlformats.org/officeDocument/2006/relationships/ctrlProp" Target="../ctrlProps/ctrlProp159.xml"/><Relationship Id="rId131" Type="http://schemas.openxmlformats.org/officeDocument/2006/relationships/ctrlProp" Target="../ctrlProps/ctrlProp175.xml"/><Relationship Id="rId136" Type="http://schemas.openxmlformats.org/officeDocument/2006/relationships/ctrlProp" Target="../ctrlProps/ctrlProp180.xml"/><Relationship Id="rId61" Type="http://schemas.openxmlformats.org/officeDocument/2006/relationships/ctrlProp" Target="../ctrlProps/ctrlProp105.xml"/><Relationship Id="rId82" Type="http://schemas.openxmlformats.org/officeDocument/2006/relationships/ctrlProp" Target="../ctrlProps/ctrlProp126.xml"/><Relationship Id="rId19" Type="http://schemas.openxmlformats.org/officeDocument/2006/relationships/ctrlProp" Target="../ctrlProps/ctrlProp63.xml"/><Relationship Id="rId14" Type="http://schemas.openxmlformats.org/officeDocument/2006/relationships/ctrlProp" Target="../ctrlProps/ctrlProp58.xml"/><Relationship Id="rId30" Type="http://schemas.openxmlformats.org/officeDocument/2006/relationships/ctrlProp" Target="../ctrlProps/ctrlProp74.xml"/><Relationship Id="rId35" Type="http://schemas.openxmlformats.org/officeDocument/2006/relationships/ctrlProp" Target="../ctrlProps/ctrlProp79.xml"/><Relationship Id="rId56" Type="http://schemas.openxmlformats.org/officeDocument/2006/relationships/ctrlProp" Target="../ctrlProps/ctrlProp100.xml"/><Relationship Id="rId77" Type="http://schemas.openxmlformats.org/officeDocument/2006/relationships/ctrlProp" Target="../ctrlProps/ctrlProp121.xml"/><Relationship Id="rId100" Type="http://schemas.openxmlformats.org/officeDocument/2006/relationships/ctrlProp" Target="../ctrlProps/ctrlProp144.xml"/><Relationship Id="rId105" Type="http://schemas.openxmlformats.org/officeDocument/2006/relationships/ctrlProp" Target="../ctrlProps/ctrlProp149.xml"/><Relationship Id="rId126" Type="http://schemas.openxmlformats.org/officeDocument/2006/relationships/ctrlProp" Target="../ctrlProps/ctrlProp170.xml"/><Relationship Id="rId147" Type="http://schemas.openxmlformats.org/officeDocument/2006/relationships/ctrlProp" Target="../ctrlProps/ctrlProp191.xml"/><Relationship Id="rId8" Type="http://schemas.openxmlformats.org/officeDocument/2006/relationships/ctrlProp" Target="../ctrlProps/ctrlProp52.xml"/><Relationship Id="rId51" Type="http://schemas.openxmlformats.org/officeDocument/2006/relationships/ctrlProp" Target="../ctrlProps/ctrlProp95.xml"/><Relationship Id="rId72" Type="http://schemas.openxmlformats.org/officeDocument/2006/relationships/ctrlProp" Target="../ctrlProps/ctrlProp116.xml"/><Relationship Id="rId93" Type="http://schemas.openxmlformats.org/officeDocument/2006/relationships/ctrlProp" Target="../ctrlProps/ctrlProp137.xml"/><Relationship Id="rId98" Type="http://schemas.openxmlformats.org/officeDocument/2006/relationships/ctrlProp" Target="../ctrlProps/ctrlProp142.xml"/><Relationship Id="rId121" Type="http://schemas.openxmlformats.org/officeDocument/2006/relationships/ctrlProp" Target="../ctrlProps/ctrlProp165.xml"/><Relationship Id="rId142" Type="http://schemas.openxmlformats.org/officeDocument/2006/relationships/ctrlProp" Target="../ctrlProps/ctrlProp18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97.xml"/><Relationship Id="rId13" Type="http://schemas.openxmlformats.org/officeDocument/2006/relationships/ctrlProp" Target="../ctrlProps/ctrlProp202.xml"/><Relationship Id="rId18" Type="http://schemas.openxmlformats.org/officeDocument/2006/relationships/ctrlProp" Target="../ctrlProps/ctrlProp207.xml"/><Relationship Id="rId26" Type="http://schemas.openxmlformats.org/officeDocument/2006/relationships/ctrlProp" Target="../ctrlProps/ctrlProp215.xml"/><Relationship Id="rId3" Type="http://schemas.openxmlformats.org/officeDocument/2006/relationships/vmlDrawing" Target="../drawings/vmlDrawing5.vml"/><Relationship Id="rId21" Type="http://schemas.openxmlformats.org/officeDocument/2006/relationships/ctrlProp" Target="../ctrlProps/ctrlProp210.xml"/><Relationship Id="rId7" Type="http://schemas.openxmlformats.org/officeDocument/2006/relationships/ctrlProp" Target="../ctrlProps/ctrlProp196.xml"/><Relationship Id="rId12" Type="http://schemas.openxmlformats.org/officeDocument/2006/relationships/ctrlProp" Target="../ctrlProps/ctrlProp201.xml"/><Relationship Id="rId17" Type="http://schemas.openxmlformats.org/officeDocument/2006/relationships/ctrlProp" Target="../ctrlProps/ctrlProp206.xml"/><Relationship Id="rId25" Type="http://schemas.openxmlformats.org/officeDocument/2006/relationships/ctrlProp" Target="../ctrlProps/ctrlProp214.xml"/><Relationship Id="rId2" Type="http://schemas.openxmlformats.org/officeDocument/2006/relationships/drawing" Target="../drawings/drawing3.xml"/><Relationship Id="rId16" Type="http://schemas.openxmlformats.org/officeDocument/2006/relationships/ctrlProp" Target="../ctrlProps/ctrlProp205.xml"/><Relationship Id="rId20" Type="http://schemas.openxmlformats.org/officeDocument/2006/relationships/ctrlProp" Target="../ctrlProps/ctrlProp209.xml"/><Relationship Id="rId29" Type="http://schemas.openxmlformats.org/officeDocument/2006/relationships/ctrlProp" Target="../ctrlProps/ctrlProp218.xml"/><Relationship Id="rId1" Type="http://schemas.openxmlformats.org/officeDocument/2006/relationships/printerSettings" Target="../printerSettings/printerSettings15.bin"/><Relationship Id="rId6" Type="http://schemas.openxmlformats.org/officeDocument/2006/relationships/ctrlProp" Target="../ctrlProps/ctrlProp195.xml"/><Relationship Id="rId11" Type="http://schemas.openxmlformats.org/officeDocument/2006/relationships/ctrlProp" Target="../ctrlProps/ctrlProp200.xml"/><Relationship Id="rId24" Type="http://schemas.openxmlformats.org/officeDocument/2006/relationships/ctrlProp" Target="../ctrlProps/ctrlProp213.xml"/><Relationship Id="rId5" Type="http://schemas.openxmlformats.org/officeDocument/2006/relationships/ctrlProp" Target="../ctrlProps/ctrlProp194.xml"/><Relationship Id="rId15" Type="http://schemas.openxmlformats.org/officeDocument/2006/relationships/ctrlProp" Target="../ctrlProps/ctrlProp204.xml"/><Relationship Id="rId23" Type="http://schemas.openxmlformats.org/officeDocument/2006/relationships/ctrlProp" Target="../ctrlProps/ctrlProp212.xml"/><Relationship Id="rId28" Type="http://schemas.openxmlformats.org/officeDocument/2006/relationships/ctrlProp" Target="../ctrlProps/ctrlProp217.xml"/><Relationship Id="rId10" Type="http://schemas.openxmlformats.org/officeDocument/2006/relationships/ctrlProp" Target="../ctrlProps/ctrlProp199.xml"/><Relationship Id="rId19" Type="http://schemas.openxmlformats.org/officeDocument/2006/relationships/ctrlProp" Target="../ctrlProps/ctrlProp208.xml"/><Relationship Id="rId31" Type="http://schemas.openxmlformats.org/officeDocument/2006/relationships/ctrlProp" Target="../ctrlProps/ctrlProp220.xml"/><Relationship Id="rId4" Type="http://schemas.openxmlformats.org/officeDocument/2006/relationships/ctrlProp" Target="../ctrlProps/ctrlProp193.xml"/><Relationship Id="rId9" Type="http://schemas.openxmlformats.org/officeDocument/2006/relationships/ctrlProp" Target="../ctrlProps/ctrlProp198.xml"/><Relationship Id="rId14" Type="http://schemas.openxmlformats.org/officeDocument/2006/relationships/ctrlProp" Target="../ctrlProps/ctrlProp203.xml"/><Relationship Id="rId22" Type="http://schemas.openxmlformats.org/officeDocument/2006/relationships/ctrlProp" Target="../ctrlProps/ctrlProp211.xml"/><Relationship Id="rId27" Type="http://schemas.openxmlformats.org/officeDocument/2006/relationships/ctrlProp" Target="../ctrlProps/ctrlProp216.xml"/><Relationship Id="rId30" Type="http://schemas.openxmlformats.org/officeDocument/2006/relationships/ctrlProp" Target="../ctrlProps/ctrlProp21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25.xml"/><Relationship Id="rId13" Type="http://schemas.openxmlformats.org/officeDocument/2006/relationships/ctrlProp" Target="../ctrlProps/ctrlProp230.xml"/><Relationship Id="rId18" Type="http://schemas.openxmlformats.org/officeDocument/2006/relationships/ctrlProp" Target="../ctrlProps/ctrlProp235.xml"/><Relationship Id="rId26" Type="http://schemas.openxmlformats.org/officeDocument/2006/relationships/ctrlProp" Target="../ctrlProps/ctrlProp243.xml"/><Relationship Id="rId3" Type="http://schemas.openxmlformats.org/officeDocument/2006/relationships/vmlDrawing" Target="../drawings/vmlDrawing6.vml"/><Relationship Id="rId21" Type="http://schemas.openxmlformats.org/officeDocument/2006/relationships/ctrlProp" Target="../ctrlProps/ctrlProp238.xml"/><Relationship Id="rId7" Type="http://schemas.openxmlformats.org/officeDocument/2006/relationships/ctrlProp" Target="../ctrlProps/ctrlProp224.xml"/><Relationship Id="rId12" Type="http://schemas.openxmlformats.org/officeDocument/2006/relationships/ctrlProp" Target="../ctrlProps/ctrlProp229.xml"/><Relationship Id="rId17" Type="http://schemas.openxmlformats.org/officeDocument/2006/relationships/ctrlProp" Target="../ctrlProps/ctrlProp234.xml"/><Relationship Id="rId25" Type="http://schemas.openxmlformats.org/officeDocument/2006/relationships/ctrlProp" Target="../ctrlProps/ctrlProp242.xml"/><Relationship Id="rId2" Type="http://schemas.openxmlformats.org/officeDocument/2006/relationships/drawing" Target="../drawings/drawing4.xml"/><Relationship Id="rId16" Type="http://schemas.openxmlformats.org/officeDocument/2006/relationships/ctrlProp" Target="../ctrlProps/ctrlProp233.xml"/><Relationship Id="rId20" Type="http://schemas.openxmlformats.org/officeDocument/2006/relationships/ctrlProp" Target="../ctrlProps/ctrlProp237.xml"/><Relationship Id="rId29" Type="http://schemas.openxmlformats.org/officeDocument/2006/relationships/ctrlProp" Target="../ctrlProps/ctrlProp246.xml"/><Relationship Id="rId1" Type="http://schemas.openxmlformats.org/officeDocument/2006/relationships/printerSettings" Target="../printerSettings/printerSettings16.bin"/><Relationship Id="rId6" Type="http://schemas.openxmlformats.org/officeDocument/2006/relationships/ctrlProp" Target="../ctrlProps/ctrlProp223.xml"/><Relationship Id="rId11" Type="http://schemas.openxmlformats.org/officeDocument/2006/relationships/ctrlProp" Target="../ctrlProps/ctrlProp228.xml"/><Relationship Id="rId24" Type="http://schemas.openxmlformats.org/officeDocument/2006/relationships/ctrlProp" Target="../ctrlProps/ctrlProp241.xml"/><Relationship Id="rId32" Type="http://schemas.openxmlformats.org/officeDocument/2006/relationships/ctrlProp" Target="../ctrlProps/ctrlProp249.xml"/><Relationship Id="rId5" Type="http://schemas.openxmlformats.org/officeDocument/2006/relationships/ctrlProp" Target="../ctrlProps/ctrlProp222.xml"/><Relationship Id="rId15" Type="http://schemas.openxmlformats.org/officeDocument/2006/relationships/ctrlProp" Target="../ctrlProps/ctrlProp232.xml"/><Relationship Id="rId23" Type="http://schemas.openxmlformats.org/officeDocument/2006/relationships/ctrlProp" Target="../ctrlProps/ctrlProp240.xml"/><Relationship Id="rId28" Type="http://schemas.openxmlformats.org/officeDocument/2006/relationships/ctrlProp" Target="../ctrlProps/ctrlProp245.xml"/><Relationship Id="rId10" Type="http://schemas.openxmlformats.org/officeDocument/2006/relationships/ctrlProp" Target="../ctrlProps/ctrlProp227.xml"/><Relationship Id="rId19" Type="http://schemas.openxmlformats.org/officeDocument/2006/relationships/ctrlProp" Target="../ctrlProps/ctrlProp236.xml"/><Relationship Id="rId31" Type="http://schemas.openxmlformats.org/officeDocument/2006/relationships/ctrlProp" Target="../ctrlProps/ctrlProp248.xml"/><Relationship Id="rId4" Type="http://schemas.openxmlformats.org/officeDocument/2006/relationships/ctrlProp" Target="../ctrlProps/ctrlProp221.xml"/><Relationship Id="rId9" Type="http://schemas.openxmlformats.org/officeDocument/2006/relationships/ctrlProp" Target="../ctrlProps/ctrlProp226.xml"/><Relationship Id="rId14" Type="http://schemas.openxmlformats.org/officeDocument/2006/relationships/ctrlProp" Target="../ctrlProps/ctrlProp231.xml"/><Relationship Id="rId22" Type="http://schemas.openxmlformats.org/officeDocument/2006/relationships/ctrlProp" Target="../ctrlProps/ctrlProp239.xml"/><Relationship Id="rId27" Type="http://schemas.openxmlformats.org/officeDocument/2006/relationships/ctrlProp" Target="../ctrlProps/ctrlProp244.xml"/><Relationship Id="rId30" Type="http://schemas.openxmlformats.org/officeDocument/2006/relationships/ctrlProp" Target="../ctrlProps/ctrlProp24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47"/>
  <sheetViews>
    <sheetView tabSelected="1" view="pageBreakPreview" topLeftCell="B1" zoomScaleNormal="75" zoomScaleSheetLayoutView="100" workbookViewId="0">
      <selection activeCell="Q1" sqref="Q1"/>
    </sheetView>
  </sheetViews>
  <sheetFormatPr defaultColWidth="9" defaultRowHeight="33" customHeight="1"/>
  <cols>
    <col min="1" max="1" width="9" style="1" customWidth="1"/>
    <col min="2" max="2" width="5.6640625" style="1" customWidth="1"/>
    <col min="3" max="4" width="20.6640625" style="1" customWidth="1"/>
    <col min="5" max="5" width="12.6640625" style="2" customWidth="1"/>
    <col min="6" max="6" width="8.6640625" style="1" customWidth="1"/>
    <col min="7" max="7" width="16.6640625" style="3" customWidth="1"/>
    <col min="8" max="8" width="16.6640625" style="1" customWidth="1"/>
    <col min="9" max="9" width="20.6640625" style="1" customWidth="1"/>
    <col min="10" max="10" width="10.88671875" style="1" customWidth="1"/>
    <col min="11" max="11" width="11.88671875" style="1" customWidth="1"/>
    <col min="12" max="239" width="10.88671875" style="1" customWidth="1"/>
    <col min="240" max="240" width="9" style="1" customWidth="1"/>
    <col min="241" max="16384" width="9" style="1"/>
  </cols>
  <sheetData>
    <row r="1" spans="2:9" ht="7.5" customHeight="1"/>
    <row r="2" spans="2:9" ht="27" customHeight="1">
      <c r="B2" s="752" t="s">
        <v>273</v>
      </c>
      <c r="C2" s="752"/>
      <c r="D2" s="752"/>
      <c r="E2" s="752"/>
      <c r="F2" s="752"/>
      <c r="G2" s="752"/>
      <c r="H2" s="752"/>
      <c r="I2" s="752"/>
    </row>
    <row r="3" spans="2:9" ht="27" customHeight="1">
      <c r="B3" s="5" t="s">
        <v>231</v>
      </c>
      <c r="C3" s="10" t="s">
        <v>924</v>
      </c>
      <c r="D3" s="10" t="s">
        <v>414</v>
      </c>
      <c r="E3" s="21" t="s">
        <v>396</v>
      </c>
      <c r="F3" s="10" t="s">
        <v>817</v>
      </c>
      <c r="G3" s="30" t="s">
        <v>486</v>
      </c>
      <c r="H3" s="38" t="s">
        <v>903</v>
      </c>
      <c r="I3" s="10" t="s">
        <v>927</v>
      </c>
    </row>
    <row r="4" spans="2:9" ht="27" customHeight="1">
      <c r="B4" s="6" t="s">
        <v>21</v>
      </c>
      <c r="C4" s="11" t="s">
        <v>990</v>
      </c>
      <c r="D4" s="11" t="s">
        <v>541</v>
      </c>
      <c r="E4" s="22">
        <v>1</v>
      </c>
      <c r="F4" s="6" t="s">
        <v>574</v>
      </c>
      <c r="G4" s="31"/>
      <c r="H4" s="39"/>
      <c r="I4" s="6"/>
    </row>
    <row r="5" spans="2:9" ht="27" customHeight="1">
      <c r="B5" s="6"/>
      <c r="C5" s="11"/>
      <c r="D5" s="11" t="s">
        <v>1050</v>
      </c>
      <c r="E5" s="22">
        <v>1</v>
      </c>
      <c r="F5" s="6" t="s">
        <v>574</v>
      </c>
      <c r="G5" s="31"/>
      <c r="H5" s="39"/>
      <c r="I5" s="6"/>
    </row>
    <row r="6" spans="2:9" ht="27" customHeight="1">
      <c r="B6" s="6"/>
      <c r="C6" s="11"/>
      <c r="D6" s="11" t="s">
        <v>323</v>
      </c>
      <c r="E6" s="22">
        <v>1</v>
      </c>
      <c r="F6" s="6" t="s">
        <v>574</v>
      </c>
      <c r="G6" s="31"/>
      <c r="H6" s="39"/>
      <c r="I6" s="6"/>
    </row>
    <row r="7" spans="2:9" ht="27" customHeight="1">
      <c r="B7" s="6"/>
      <c r="C7" s="6"/>
      <c r="D7" s="11" t="s">
        <v>1137</v>
      </c>
      <c r="E7" s="22">
        <v>1</v>
      </c>
      <c r="F7" s="6" t="s">
        <v>574</v>
      </c>
      <c r="G7" s="31" t="str">
        <f>IF('設計 計算書'!$N$9=0,"",'設計 計算書'!$N$9)</f>
        <v/>
      </c>
      <c r="H7" s="31" t="str">
        <f>IF('設計 計算書'!$N$9=0,"",'設計 計算書'!$N$9)</f>
        <v/>
      </c>
      <c r="I7" s="6"/>
    </row>
    <row r="8" spans="2:9" ht="27" customHeight="1">
      <c r="B8" s="6"/>
      <c r="C8" s="6" t="s">
        <v>711</v>
      </c>
      <c r="D8" s="11"/>
      <c r="E8" s="23"/>
      <c r="F8" s="6"/>
      <c r="G8" s="32"/>
      <c r="H8" s="40"/>
      <c r="I8" s="48"/>
    </row>
    <row r="9" spans="2:9" ht="27" customHeight="1">
      <c r="B9" s="6"/>
      <c r="C9" s="12"/>
      <c r="D9" s="11"/>
      <c r="E9" s="23"/>
      <c r="F9" s="6"/>
      <c r="G9" s="31"/>
      <c r="H9" s="41"/>
      <c r="I9" s="12"/>
    </row>
    <row r="10" spans="2:9" ht="27" customHeight="1">
      <c r="B10" s="6" t="s">
        <v>225</v>
      </c>
      <c r="C10" s="12" t="s">
        <v>1185</v>
      </c>
      <c r="D10" s="11" t="s">
        <v>541</v>
      </c>
      <c r="E10" s="22">
        <v>1</v>
      </c>
      <c r="F10" s="6" t="s">
        <v>574</v>
      </c>
      <c r="G10" s="31"/>
      <c r="H10" s="39"/>
      <c r="I10" s="12"/>
    </row>
    <row r="11" spans="2:9" ht="27" customHeight="1">
      <c r="B11" s="6"/>
      <c r="C11" s="12"/>
      <c r="D11" s="11" t="s">
        <v>1050</v>
      </c>
      <c r="E11" s="22">
        <v>1</v>
      </c>
      <c r="F11" s="6" t="s">
        <v>574</v>
      </c>
      <c r="G11" s="31"/>
      <c r="H11" s="39"/>
      <c r="I11" s="12"/>
    </row>
    <row r="12" spans="2:9" ht="27" customHeight="1">
      <c r="B12" s="6"/>
      <c r="C12" s="12"/>
      <c r="D12" s="11" t="s">
        <v>323</v>
      </c>
      <c r="E12" s="22">
        <v>1</v>
      </c>
      <c r="F12" s="6" t="s">
        <v>574</v>
      </c>
      <c r="G12" s="31"/>
      <c r="H12" s="39"/>
      <c r="I12" s="12"/>
    </row>
    <row r="13" spans="2:9" ht="27" customHeight="1">
      <c r="B13" s="6"/>
      <c r="C13" s="12"/>
      <c r="D13" s="11" t="str">
        <f>IF('監理 計算書'!N9=0,"","特別経費")</f>
        <v/>
      </c>
      <c r="E13" s="6" t="str">
        <f>IF('監理 計算書'!N9=0,"","1.0")</f>
        <v/>
      </c>
      <c r="F13" s="6" t="str">
        <f>IF('監理 計算書'!N9=0,"","式")</f>
        <v/>
      </c>
      <c r="G13" s="31" t="str">
        <f>IF('監理 計算書'!N9=0,"",'監理 計算書'!N9)</f>
        <v/>
      </c>
      <c r="H13" s="31" t="str">
        <f>IF('監理 計算書'!N9=0,"",'監理 計算書'!N9)</f>
        <v/>
      </c>
      <c r="I13" s="12"/>
    </row>
    <row r="14" spans="2:9" ht="27" customHeight="1">
      <c r="B14" s="6"/>
      <c r="C14" s="12"/>
      <c r="D14" s="11"/>
      <c r="E14" s="23"/>
      <c r="F14" s="6"/>
      <c r="G14" s="33"/>
      <c r="H14" s="40"/>
      <c r="I14" s="49"/>
    </row>
    <row r="15" spans="2:9" ht="27" customHeight="1">
      <c r="B15" s="6"/>
      <c r="C15" s="12"/>
      <c r="D15" s="11"/>
      <c r="E15" s="23"/>
      <c r="F15" s="6"/>
      <c r="G15" s="31"/>
      <c r="H15" s="42"/>
      <c r="I15" s="12"/>
    </row>
    <row r="16" spans="2:9" ht="27" customHeight="1">
      <c r="B16" s="6"/>
      <c r="C16" s="12" t="s">
        <v>1109</v>
      </c>
      <c r="D16" s="11"/>
      <c r="E16" s="23"/>
      <c r="F16" s="6"/>
      <c r="G16" s="33"/>
      <c r="H16" s="40"/>
      <c r="I16" s="49"/>
    </row>
    <row r="17" spans="2:12" ht="27" customHeight="1">
      <c r="B17" s="6"/>
      <c r="C17" s="11" t="s">
        <v>811</v>
      </c>
      <c r="D17" s="11"/>
      <c r="E17" s="23"/>
      <c r="F17" s="6"/>
      <c r="G17" s="34"/>
      <c r="H17" s="43"/>
      <c r="I17" s="50"/>
    </row>
    <row r="18" spans="2:12" s="4" customFormat="1" ht="27" customHeight="1">
      <c r="B18" s="7"/>
      <c r="C18" s="13" t="s">
        <v>845</v>
      </c>
      <c r="D18" s="13"/>
      <c r="E18" s="24">
        <v>1</v>
      </c>
      <c r="F18" s="7" t="s">
        <v>574</v>
      </c>
      <c r="G18" s="35"/>
      <c r="H18" s="42"/>
      <c r="I18" s="13"/>
      <c r="K18" s="1"/>
      <c r="L18" s="1"/>
    </row>
    <row r="19" spans="2:12" s="4" customFormat="1" ht="27" customHeight="1">
      <c r="B19" s="7"/>
      <c r="C19" s="13" t="s">
        <v>855</v>
      </c>
      <c r="D19" s="18"/>
      <c r="E19" s="24"/>
      <c r="F19" s="7"/>
      <c r="G19" s="32"/>
      <c r="H19" s="44"/>
      <c r="I19" s="51"/>
      <c r="K19" s="1"/>
      <c r="L19" s="1"/>
    </row>
    <row r="20" spans="2:12" ht="27" customHeight="1">
      <c r="B20" s="6"/>
      <c r="C20" s="11"/>
      <c r="D20" s="19"/>
      <c r="E20" s="23"/>
      <c r="F20" s="27"/>
      <c r="G20" s="31"/>
      <c r="H20" s="45"/>
      <c r="I20" s="6"/>
    </row>
    <row r="21" spans="2:12" ht="33" customHeight="1">
      <c r="B21" s="8"/>
      <c r="C21" s="14"/>
      <c r="D21" s="8"/>
      <c r="E21" s="25"/>
      <c r="F21" s="28"/>
      <c r="G21" s="36"/>
      <c r="H21" s="46"/>
      <c r="I21" s="52"/>
    </row>
    <row r="22" spans="2:12" ht="33" customHeight="1">
      <c r="B22" s="9"/>
      <c r="C22" s="15"/>
      <c r="D22" s="20"/>
      <c r="E22" s="26"/>
      <c r="F22" s="29"/>
      <c r="G22" s="37"/>
      <c r="H22" s="47"/>
      <c r="I22" s="9"/>
    </row>
    <row r="23" spans="2:12" ht="33" customHeight="1">
      <c r="B23" s="9"/>
      <c r="C23" s="16"/>
      <c r="D23" s="9"/>
      <c r="E23" s="26"/>
      <c r="F23" s="29"/>
      <c r="G23" s="37"/>
      <c r="H23" s="47"/>
      <c r="I23" s="53"/>
    </row>
    <row r="24" spans="2:12" ht="33" customHeight="1">
      <c r="B24" s="9"/>
      <c r="C24" s="15"/>
      <c r="D24" s="9"/>
      <c r="E24" s="26"/>
      <c r="F24" s="29"/>
      <c r="G24" s="37"/>
      <c r="H24" s="47"/>
      <c r="I24" s="9"/>
    </row>
    <row r="25" spans="2:12" ht="33" customHeight="1">
      <c r="B25" s="9"/>
      <c r="C25" s="16"/>
      <c r="D25" s="9"/>
      <c r="E25" s="26"/>
      <c r="F25" s="29"/>
      <c r="G25" s="37"/>
      <c r="H25" s="47"/>
      <c r="I25" s="53"/>
    </row>
    <row r="26" spans="2:12" ht="33" customHeight="1">
      <c r="B26" s="9"/>
      <c r="C26" s="16"/>
      <c r="D26" s="9"/>
      <c r="E26" s="26"/>
      <c r="F26" s="29"/>
      <c r="G26" s="37"/>
      <c r="H26" s="47"/>
      <c r="I26" s="53"/>
    </row>
    <row r="27" spans="2:12" ht="33" customHeight="1">
      <c r="B27" s="9"/>
      <c r="C27" s="16"/>
      <c r="D27" s="9"/>
      <c r="E27" s="26"/>
      <c r="F27" s="29"/>
      <c r="G27" s="37"/>
      <c r="H27" s="47"/>
      <c r="I27" s="53"/>
    </row>
    <row r="28" spans="2:12" ht="33" customHeight="1">
      <c r="B28" s="9"/>
      <c r="C28" s="16"/>
      <c r="D28" s="9"/>
      <c r="E28" s="26"/>
      <c r="F28" s="29"/>
      <c r="G28" s="37"/>
      <c r="H28" s="47"/>
      <c r="I28" s="53"/>
    </row>
    <row r="29" spans="2:12" ht="33" customHeight="1">
      <c r="C29" s="17"/>
    </row>
    <row r="30" spans="2:12" ht="33" customHeight="1">
      <c r="C30" s="17"/>
    </row>
    <row r="31" spans="2:12" ht="33" customHeight="1">
      <c r="C31" s="17"/>
    </row>
    <row r="32" spans="2:12" ht="33" customHeight="1">
      <c r="C32" s="17"/>
    </row>
    <row r="33" spans="3:3" ht="33" customHeight="1">
      <c r="C33" s="17"/>
    </row>
    <row r="34" spans="3:3" ht="33" customHeight="1">
      <c r="C34" s="17"/>
    </row>
    <row r="35" spans="3:3" ht="33" customHeight="1">
      <c r="C35" s="17"/>
    </row>
    <row r="36" spans="3:3" ht="33" customHeight="1">
      <c r="C36" s="17"/>
    </row>
    <row r="37" spans="3:3" ht="33" customHeight="1">
      <c r="C37" s="17"/>
    </row>
    <row r="38" spans="3:3" ht="33" customHeight="1">
      <c r="C38" s="17"/>
    </row>
    <row r="39" spans="3:3" ht="33" customHeight="1">
      <c r="C39" s="17"/>
    </row>
    <row r="40" spans="3:3" ht="33" customHeight="1">
      <c r="C40" s="17"/>
    </row>
    <row r="41" spans="3:3" ht="33" customHeight="1">
      <c r="C41" s="17"/>
    </row>
    <row r="42" spans="3:3" ht="33" customHeight="1">
      <c r="C42" s="17"/>
    </row>
    <row r="43" spans="3:3" ht="33" customHeight="1">
      <c r="C43" s="17"/>
    </row>
    <row r="44" spans="3:3" ht="33" customHeight="1">
      <c r="C44" s="17"/>
    </row>
    <row r="45" spans="3:3" ht="33" customHeight="1">
      <c r="C45" s="17"/>
    </row>
    <row r="46" spans="3:3" ht="33" customHeight="1">
      <c r="C46" s="17"/>
    </row>
    <row r="47" spans="3:3" ht="33" customHeight="1">
      <c r="C47" s="17"/>
    </row>
    <row r="48" spans="3:3" ht="33" customHeight="1">
      <c r="C48" s="17"/>
    </row>
    <row r="49" spans="3:3" ht="33" customHeight="1">
      <c r="C49" s="17"/>
    </row>
    <row r="50" spans="3:3" ht="33" customHeight="1">
      <c r="C50" s="17"/>
    </row>
    <row r="51" spans="3:3" ht="33" customHeight="1">
      <c r="C51" s="17"/>
    </row>
    <row r="52" spans="3:3" ht="33" customHeight="1">
      <c r="C52" s="17"/>
    </row>
    <row r="53" spans="3:3" ht="33" customHeight="1">
      <c r="C53" s="17"/>
    </row>
    <row r="54" spans="3:3" ht="33" customHeight="1">
      <c r="C54" s="17"/>
    </row>
    <row r="55" spans="3:3" ht="33" customHeight="1">
      <c r="C55" s="17"/>
    </row>
    <row r="56" spans="3:3" ht="33" customHeight="1">
      <c r="C56" s="17"/>
    </row>
    <row r="57" spans="3:3" ht="33" customHeight="1">
      <c r="C57" s="17"/>
    </row>
    <row r="58" spans="3:3" ht="33" customHeight="1">
      <c r="C58" s="17"/>
    </row>
    <row r="59" spans="3:3" ht="33" customHeight="1">
      <c r="C59" s="17"/>
    </row>
    <row r="60" spans="3:3" ht="33" customHeight="1">
      <c r="C60" s="17"/>
    </row>
    <row r="61" spans="3:3" ht="33" customHeight="1">
      <c r="C61" s="17"/>
    </row>
    <row r="62" spans="3:3" ht="33" customHeight="1">
      <c r="C62" s="17"/>
    </row>
    <row r="63" spans="3:3" ht="33" customHeight="1">
      <c r="C63" s="17"/>
    </row>
    <row r="64" spans="3:3" ht="33" customHeight="1">
      <c r="C64" s="17"/>
    </row>
    <row r="65" spans="3:3" ht="33" customHeight="1">
      <c r="C65" s="17"/>
    </row>
    <row r="66" spans="3:3" ht="33" customHeight="1">
      <c r="C66" s="17"/>
    </row>
    <row r="67" spans="3:3" ht="33" customHeight="1">
      <c r="C67" s="17"/>
    </row>
    <row r="68" spans="3:3" ht="33" customHeight="1">
      <c r="C68" s="17"/>
    </row>
    <row r="69" spans="3:3" ht="33" customHeight="1">
      <c r="C69" s="17"/>
    </row>
    <row r="70" spans="3:3" ht="33" customHeight="1">
      <c r="C70" s="17"/>
    </row>
    <row r="71" spans="3:3" ht="33" customHeight="1">
      <c r="C71" s="17"/>
    </row>
    <row r="72" spans="3:3" ht="33" customHeight="1">
      <c r="C72" s="17"/>
    </row>
    <row r="73" spans="3:3" ht="33" customHeight="1">
      <c r="C73" s="17"/>
    </row>
    <row r="74" spans="3:3" ht="33" customHeight="1">
      <c r="C74" s="17"/>
    </row>
    <row r="75" spans="3:3" ht="33" customHeight="1">
      <c r="C75" s="17"/>
    </row>
    <row r="76" spans="3:3" ht="33" customHeight="1">
      <c r="C76" s="17"/>
    </row>
    <row r="77" spans="3:3" ht="33" customHeight="1">
      <c r="C77" s="17"/>
    </row>
    <row r="78" spans="3:3" ht="33" customHeight="1">
      <c r="C78" s="17"/>
    </row>
    <row r="79" spans="3:3" ht="33" customHeight="1">
      <c r="C79" s="17"/>
    </row>
    <row r="80" spans="3:3" ht="33" customHeight="1">
      <c r="C80" s="17"/>
    </row>
    <row r="81" spans="3:3" ht="33" customHeight="1">
      <c r="C81" s="17"/>
    </row>
    <row r="82" spans="3:3" ht="33" customHeight="1">
      <c r="C82" s="17"/>
    </row>
    <row r="83" spans="3:3" ht="33" customHeight="1">
      <c r="C83" s="17"/>
    </row>
    <row r="84" spans="3:3" ht="33" customHeight="1">
      <c r="C84" s="17"/>
    </row>
    <row r="85" spans="3:3" ht="33" customHeight="1">
      <c r="C85" s="17"/>
    </row>
    <row r="86" spans="3:3" ht="33" customHeight="1">
      <c r="C86" s="17"/>
    </row>
    <row r="87" spans="3:3" ht="33" customHeight="1">
      <c r="C87" s="17"/>
    </row>
    <row r="88" spans="3:3" ht="33" customHeight="1">
      <c r="C88" s="17"/>
    </row>
    <row r="89" spans="3:3" ht="33" customHeight="1">
      <c r="C89" s="17"/>
    </row>
    <row r="90" spans="3:3" ht="33" customHeight="1">
      <c r="C90" s="17"/>
    </row>
    <row r="91" spans="3:3" ht="33" customHeight="1">
      <c r="C91" s="17"/>
    </row>
    <row r="92" spans="3:3" ht="33" customHeight="1">
      <c r="C92" s="17"/>
    </row>
    <row r="93" spans="3:3" ht="33" customHeight="1">
      <c r="C93" s="17"/>
    </row>
    <row r="94" spans="3:3" ht="33" customHeight="1">
      <c r="C94" s="17"/>
    </row>
    <row r="95" spans="3:3" ht="33" customHeight="1">
      <c r="C95" s="17"/>
    </row>
    <row r="96" spans="3:3" ht="33" customHeight="1">
      <c r="C96" s="17"/>
    </row>
    <row r="97" spans="3:3" ht="33" customHeight="1">
      <c r="C97" s="17"/>
    </row>
    <row r="98" spans="3:3" ht="33" customHeight="1">
      <c r="C98" s="17"/>
    </row>
    <row r="99" spans="3:3" ht="33" customHeight="1">
      <c r="C99" s="17"/>
    </row>
    <row r="100" spans="3:3" ht="33" customHeight="1">
      <c r="C100" s="17"/>
    </row>
    <row r="101" spans="3:3" ht="33" customHeight="1">
      <c r="C101" s="17"/>
    </row>
    <row r="102" spans="3:3" ht="33" customHeight="1">
      <c r="C102" s="17"/>
    </row>
    <row r="103" spans="3:3" ht="33" customHeight="1">
      <c r="C103" s="17"/>
    </row>
    <row r="104" spans="3:3" ht="33" customHeight="1">
      <c r="C104" s="17"/>
    </row>
    <row r="105" spans="3:3" ht="33" customHeight="1">
      <c r="C105" s="17"/>
    </row>
    <row r="106" spans="3:3" ht="33" customHeight="1">
      <c r="C106" s="17"/>
    </row>
    <row r="107" spans="3:3" ht="33" customHeight="1">
      <c r="C107" s="17"/>
    </row>
    <row r="108" spans="3:3" ht="33" customHeight="1">
      <c r="C108" s="17"/>
    </row>
    <row r="109" spans="3:3" ht="33" customHeight="1">
      <c r="C109" s="17"/>
    </row>
    <row r="110" spans="3:3" ht="33" customHeight="1">
      <c r="C110" s="17"/>
    </row>
    <row r="111" spans="3:3" ht="33" customHeight="1">
      <c r="C111" s="17"/>
    </row>
    <row r="112" spans="3:3" ht="33" customHeight="1">
      <c r="C112" s="17"/>
    </row>
    <row r="113" spans="3:3" ht="33" customHeight="1">
      <c r="C113" s="17"/>
    </row>
    <row r="114" spans="3:3" ht="33" customHeight="1">
      <c r="C114" s="17"/>
    </row>
    <row r="115" spans="3:3" ht="33" customHeight="1">
      <c r="C115" s="17"/>
    </row>
    <row r="116" spans="3:3" ht="33" customHeight="1">
      <c r="C116" s="17"/>
    </row>
    <row r="117" spans="3:3" ht="33" customHeight="1">
      <c r="C117" s="17"/>
    </row>
    <row r="118" spans="3:3" ht="33" customHeight="1">
      <c r="C118" s="17"/>
    </row>
    <row r="119" spans="3:3" ht="33" customHeight="1">
      <c r="C119" s="17"/>
    </row>
    <row r="120" spans="3:3" ht="33" customHeight="1">
      <c r="C120" s="17"/>
    </row>
    <row r="121" spans="3:3" ht="33" customHeight="1">
      <c r="C121" s="17"/>
    </row>
    <row r="122" spans="3:3" ht="33" customHeight="1">
      <c r="C122" s="17"/>
    </row>
    <row r="123" spans="3:3" ht="33" customHeight="1">
      <c r="C123" s="17"/>
    </row>
    <row r="124" spans="3:3" ht="33" customHeight="1">
      <c r="C124" s="17"/>
    </row>
    <row r="125" spans="3:3" ht="33" customHeight="1">
      <c r="C125" s="17"/>
    </row>
    <row r="126" spans="3:3" ht="33" customHeight="1">
      <c r="C126" s="17"/>
    </row>
    <row r="127" spans="3:3" ht="33" customHeight="1">
      <c r="C127" s="17"/>
    </row>
    <row r="128" spans="3:3" ht="33" customHeight="1">
      <c r="C128" s="17"/>
    </row>
    <row r="129" spans="3:3" ht="33" customHeight="1">
      <c r="C129" s="17"/>
    </row>
    <row r="130" spans="3:3" ht="33" customHeight="1">
      <c r="C130" s="17"/>
    </row>
    <row r="131" spans="3:3" ht="33" customHeight="1">
      <c r="C131" s="17"/>
    </row>
    <row r="132" spans="3:3" ht="33" customHeight="1">
      <c r="C132" s="17"/>
    </row>
    <row r="133" spans="3:3" ht="33" customHeight="1">
      <c r="C133" s="17"/>
    </row>
    <row r="134" spans="3:3" ht="33" customHeight="1">
      <c r="C134" s="17"/>
    </row>
    <row r="135" spans="3:3" ht="33" customHeight="1">
      <c r="C135" s="17"/>
    </row>
    <row r="136" spans="3:3" ht="33" customHeight="1">
      <c r="C136" s="17"/>
    </row>
    <row r="137" spans="3:3" ht="33" customHeight="1">
      <c r="C137" s="17"/>
    </row>
    <row r="138" spans="3:3" ht="33" customHeight="1">
      <c r="C138" s="17"/>
    </row>
    <row r="139" spans="3:3" ht="33" customHeight="1">
      <c r="C139" s="17"/>
    </row>
    <row r="140" spans="3:3" ht="33" customHeight="1">
      <c r="C140" s="17"/>
    </row>
    <row r="141" spans="3:3" ht="33" customHeight="1">
      <c r="C141" s="17"/>
    </row>
    <row r="142" spans="3:3" ht="33" customHeight="1">
      <c r="C142" s="17"/>
    </row>
    <row r="143" spans="3:3" ht="33" customHeight="1">
      <c r="C143" s="17"/>
    </row>
    <row r="144" spans="3:3" ht="33" customHeight="1">
      <c r="C144" s="17"/>
    </row>
    <row r="145" spans="3:3" ht="33" customHeight="1">
      <c r="C145" s="17"/>
    </row>
    <row r="146" spans="3:3" ht="33" customHeight="1">
      <c r="C146" s="17"/>
    </row>
    <row r="147" spans="3:3" ht="33" customHeight="1">
      <c r="C147" s="17"/>
    </row>
  </sheetData>
  <mergeCells count="1">
    <mergeCell ref="B2:I2"/>
  </mergeCells>
  <phoneticPr fontId="9"/>
  <pageMargins left="0.78740157480314965" right="0.59055118110236227" top="0.98425196850393681" bottom="0.59055118110236227" header="0.35433070866141736" footer="0.19685039370078741"/>
  <pageSetup paperSize="9" scale="86" orientation="landscape" horizontalDpi="65532" verticalDpi="65532" r:id="rId1"/>
  <headerFooter alignWithMargins="0">
    <oddHeader xml:space="preserve">&amp;R
</oddHeader>
    <oddFooter>&amp;C- &amp;P -</oddFooter>
  </headerFooter>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31"/>
  <sheetViews>
    <sheetView view="pageBreakPreview" zoomScale="90" zoomScaleSheetLayoutView="90" workbookViewId="0">
      <selection activeCell="T26" sqref="T26"/>
    </sheetView>
  </sheetViews>
  <sheetFormatPr defaultRowHeight="15"/>
  <cols>
    <col min="1" max="1" width="2.21875" style="206" customWidth="1"/>
    <col min="2" max="2" width="3.21875" style="206" customWidth="1"/>
    <col min="3" max="4" width="3.33203125" style="206" customWidth="1"/>
    <col min="5" max="5" width="25.77734375" style="206" customWidth="1"/>
    <col min="6" max="6" width="4.33203125" style="206" customWidth="1"/>
    <col min="7" max="7" width="11.21875" style="206" customWidth="1"/>
    <col min="8" max="8" width="3.109375" style="207" customWidth="1"/>
    <col min="9" max="9" width="11.21875" style="206" customWidth="1"/>
    <col min="10" max="10" width="1.44140625" style="206" customWidth="1"/>
    <col min="11" max="11" width="3.109375" style="207" customWidth="1"/>
    <col min="12" max="12" width="11.21875" style="206" customWidth="1"/>
    <col min="13" max="13" width="3.109375" style="207" customWidth="1"/>
    <col min="14" max="14" width="11.21875" style="206" customWidth="1"/>
    <col min="15" max="15" width="3.109375" style="207" customWidth="1"/>
    <col min="16" max="16" width="11.21875" style="206" customWidth="1"/>
    <col min="17" max="17" width="8.88671875" style="206" customWidth="1"/>
    <col min="18" max="18" width="7.21875" style="206" customWidth="1"/>
    <col min="19" max="19" width="10.109375" style="206" customWidth="1"/>
    <col min="20" max="256" width="9" style="206" bestFit="1" customWidth="1"/>
  </cols>
  <sheetData>
    <row r="2" spans="2:17" ht="16.5" customHeight="1">
      <c r="B2" s="889" t="s">
        <v>60</v>
      </c>
      <c r="C2" s="889"/>
      <c r="D2" s="889"/>
      <c r="E2" s="889"/>
      <c r="F2" s="889"/>
      <c r="G2" s="889"/>
      <c r="H2" s="889"/>
      <c r="I2" s="889"/>
      <c r="J2" s="889"/>
      <c r="K2" s="889"/>
      <c r="L2" s="889"/>
      <c r="M2" s="889"/>
      <c r="N2" s="889"/>
      <c r="O2" s="889"/>
      <c r="P2" s="889"/>
      <c r="Q2" s="889"/>
    </row>
    <row r="3" spans="2:17" ht="16.5" customHeight="1">
      <c r="B3" s="911" t="s">
        <v>558</v>
      </c>
      <c r="C3" s="911"/>
      <c r="D3" s="911"/>
      <c r="E3" s="911"/>
      <c r="F3" s="912" t="str">
        <f>'監理 入力表１'!D3</f>
        <v xml:space="preserve"> 5庁舎トイレ全面改修工事　設計監理業務委託　（鹿嶋消防署）</v>
      </c>
      <c r="G3" s="913"/>
      <c r="H3" s="913"/>
      <c r="I3" s="913"/>
      <c r="J3" s="913"/>
      <c r="K3" s="913"/>
      <c r="L3" s="913"/>
      <c r="M3" s="913"/>
      <c r="N3" s="913"/>
      <c r="O3" s="913"/>
      <c r="P3" s="913"/>
      <c r="Q3" s="914"/>
    </row>
    <row r="4" spans="2:17" ht="16.5" customHeight="1">
      <c r="B4" s="884" t="s">
        <v>956</v>
      </c>
      <c r="C4" s="899" t="s">
        <v>687</v>
      </c>
      <c r="D4" s="899"/>
      <c r="E4" s="899"/>
      <c r="F4" s="912" t="str">
        <f>'設計 入力表１'!D7</f>
        <v>設計監理業務</v>
      </c>
      <c r="G4" s="915"/>
      <c r="H4" s="915"/>
      <c r="I4" s="915"/>
      <c r="J4" s="916"/>
      <c r="K4" s="902"/>
      <c r="L4" s="903"/>
      <c r="M4" s="903"/>
      <c r="N4" s="903"/>
      <c r="O4" s="903"/>
      <c r="P4" s="903"/>
      <c r="Q4" s="904"/>
    </row>
    <row r="5" spans="2:17" ht="16.5" customHeight="1">
      <c r="B5" s="884"/>
      <c r="C5" s="899" t="s">
        <v>1041</v>
      </c>
      <c r="D5" s="899"/>
      <c r="E5" s="899"/>
      <c r="F5" s="899" t="str">
        <f>'監理 入力表１'!D7</f>
        <v>第十二号第２類</v>
      </c>
      <c r="G5" s="899"/>
      <c r="H5" s="899"/>
      <c r="I5" s="899"/>
      <c r="J5" s="899"/>
      <c r="K5" s="905"/>
      <c r="L5" s="906"/>
      <c r="M5" s="906"/>
      <c r="N5" s="906"/>
      <c r="O5" s="906"/>
      <c r="P5" s="906"/>
      <c r="Q5" s="907"/>
    </row>
    <row r="6" spans="2:17" ht="16.5" customHeight="1">
      <c r="B6" s="884"/>
      <c r="C6" s="899" t="s">
        <v>926</v>
      </c>
      <c r="D6" s="899"/>
      <c r="E6" s="899"/>
      <c r="F6" s="1022" t="e">
        <f>'監理 入力表１'!D20</f>
        <v>#REF!</v>
      </c>
      <c r="G6" s="1023"/>
      <c r="H6" s="1023"/>
      <c r="I6" s="505" t="s">
        <v>857</v>
      </c>
      <c r="J6" s="506"/>
      <c r="K6" s="908"/>
      <c r="L6" s="909"/>
      <c r="M6" s="909"/>
      <c r="N6" s="909"/>
      <c r="O6" s="909"/>
      <c r="P6" s="909"/>
      <c r="Q6" s="910"/>
    </row>
    <row r="7" spans="2:17" ht="28.5" customHeight="1">
      <c r="B7" s="900"/>
      <c r="C7" s="900"/>
      <c r="D7" s="900"/>
      <c r="E7" s="900"/>
      <c r="F7" s="900"/>
      <c r="G7" s="900"/>
      <c r="H7" s="900"/>
      <c r="I7" s="900"/>
      <c r="J7" s="900"/>
      <c r="K7" s="900"/>
      <c r="L7" s="900"/>
      <c r="M7" s="900"/>
      <c r="N7" s="900"/>
      <c r="O7" s="900"/>
      <c r="P7" s="900"/>
      <c r="Q7" s="900"/>
    </row>
    <row r="8" spans="2:17" ht="15" customHeight="1">
      <c r="B8" s="880" t="s">
        <v>346</v>
      </c>
      <c r="C8" s="901"/>
      <c r="D8" s="901"/>
      <c r="E8" s="881"/>
      <c r="F8" s="219" t="s">
        <v>519</v>
      </c>
      <c r="G8" s="211" t="s">
        <v>704</v>
      </c>
      <c r="H8" s="236"/>
      <c r="I8" s="236"/>
      <c r="J8" s="236"/>
      <c r="K8" s="236"/>
      <c r="L8" s="236"/>
      <c r="M8" s="236"/>
      <c r="N8" s="236"/>
      <c r="O8" s="236"/>
      <c r="P8" s="230"/>
      <c r="Q8" s="259"/>
    </row>
    <row r="9" spans="2:17" ht="15" customHeight="1">
      <c r="B9" s="896"/>
      <c r="C9" s="889"/>
      <c r="D9" s="889"/>
      <c r="E9" s="883"/>
      <c r="F9" s="220"/>
      <c r="G9" s="228">
        <f>N11</f>
        <v>240300</v>
      </c>
      <c r="H9" s="237" t="s">
        <v>991</v>
      </c>
      <c r="I9" s="240">
        <f>L23</f>
        <v>264330</v>
      </c>
      <c r="J9" s="237"/>
      <c r="K9" s="237" t="s">
        <v>991</v>
      </c>
      <c r="L9" s="240">
        <f>N25</f>
        <v>75694</v>
      </c>
      <c r="M9" s="237" t="s">
        <v>991</v>
      </c>
      <c r="N9" s="240">
        <f>L27</f>
        <v>0</v>
      </c>
      <c r="O9" s="237" t="s">
        <v>519</v>
      </c>
      <c r="P9" s="254">
        <f>INT(G9+I9+L9+N9)</f>
        <v>580324</v>
      </c>
      <c r="Q9" s="213" t="s">
        <v>760</v>
      </c>
    </row>
    <row r="10" spans="2:17" ht="15" customHeight="1">
      <c r="B10" s="887"/>
      <c r="C10" s="893" t="s">
        <v>806</v>
      </c>
      <c r="D10" s="897"/>
      <c r="E10" s="898"/>
      <c r="F10" s="221" t="s">
        <v>519</v>
      </c>
      <c r="G10" s="212" t="s">
        <v>1062</v>
      </c>
      <c r="H10" s="236"/>
      <c r="I10" s="230"/>
      <c r="J10" s="230"/>
      <c r="K10" s="236"/>
      <c r="L10" s="230"/>
      <c r="M10" s="236"/>
      <c r="N10" s="230"/>
      <c r="O10" s="236"/>
      <c r="P10" s="212"/>
      <c r="Q10" s="259"/>
    </row>
    <row r="11" spans="2:17" ht="15" customHeight="1">
      <c r="B11" s="887"/>
      <c r="C11" s="885"/>
      <c r="D11" s="889"/>
      <c r="E11" s="883"/>
      <c r="F11" s="222" t="s">
        <v>854</v>
      </c>
      <c r="G11" s="229">
        <f>P21</f>
        <v>54</v>
      </c>
      <c r="H11" s="238" t="s">
        <v>746</v>
      </c>
      <c r="I11" s="241">
        <v>8</v>
      </c>
      <c r="J11" s="241" t="s">
        <v>274</v>
      </c>
      <c r="K11" s="238" t="s">
        <v>833</v>
      </c>
      <c r="L11" s="229">
        <f>'監理 入力表１'!D24</f>
        <v>35600</v>
      </c>
      <c r="M11" s="238" t="s">
        <v>519</v>
      </c>
      <c r="N11" s="249">
        <f>INT((G11/I11)*L11)</f>
        <v>240300</v>
      </c>
      <c r="O11" s="208" t="s">
        <v>357</v>
      </c>
      <c r="P11" s="241"/>
      <c r="Q11" s="260"/>
    </row>
    <row r="12" spans="2:17" ht="15" customHeight="1">
      <c r="B12" s="887"/>
      <c r="C12" s="885"/>
      <c r="D12" s="498" t="s">
        <v>1071</v>
      </c>
      <c r="E12" s="500"/>
      <c r="F12" s="502"/>
      <c r="G12" s="212"/>
      <c r="H12" s="235"/>
      <c r="I12" s="235" t="s">
        <v>175</v>
      </c>
      <c r="J12" s="235"/>
      <c r="K12" s="235"/>
      <c r="L12" s="235" t="s">
        <v>506</v>
      </c>
      <c r="M12" s="235"/>
      <c r="N12" s="235" t="s">
        <v>1080</v>
      </c>
      <c r="O12" s="235"/>
      <c r="P12" s="212"/>
      <c r="Q12" s="213"/>
    </row>
    <row r="13" spans="2:17" ht="3" customHeight="1">
      <c r="B13" s="887"/>
      <c r="C13" s="885"/>
      <c r="D13" s="498"/>
      <c r="E13" s="213"/>
      <c r="F13" s="220"/>
      <c r="G13" s="212"/>
      <c r="H13" s="235"/>
      <c r="I13" s="212"/>
      <c r="J13" s="212"/>
      <c r="K13" s="235"/>
      <c r="L13" s="212"/>
      <c r="M13" s="235"/>
      <c r="N13" s="212"/>
      <c r="O13" s="235"/>
      <c r="P13" s="212"/>
      <c r="Q13" s="213"/>
    </row>
    <row r="14" spans="2:17" ht="15" customHeight="1">
      <c r="B14" s="887"/>
      <c r="C14" s="885"/>
      <c r="D14" s="498"/>
      <c r="E14" s="501"/>
      <c r="F14" s="896" t="s">
        <v>400</v>
      </c>
      <c r="G14" s="1021"/>
      <c r="H14" s="235"/>
      <c r="I14" s="235">
        <f>'監理 入力表１'!D21</f>
        <v>4</v>
      </c>
      <c r="J14" s="235"/>
      <c r="K14" s="235" t="s">
        <v>833</v>
      </c>
      <c r="L14" s="235">
        <v>2</v>
      </c>
      <c r="M14" s="235" t="s">
        <v>833</v>
      </c>
      <c r="N14" s="235">
        <v>2</v>
      </c>
      <c r="O14" s="235" t="s">
        <v>519</v>
      </c>
      <c r="P14" s="237">
        <f>INT(I14*L14*N14)</f>
        <v>16</v>
      </c>
      <c r="Q14" s="213"/>
    </row>
    <row r="15" spans="2:17" ht="15" customHeight="1">
      <c r="B15" s="887"/>
      <c r="C15" s="885"/>
      <c r="D15" s="498"/>
      <c r="E15" s="501"/>
      <c r="F15" s="896" t="s">
        <v>1173</v>
      </c>
      <c r="G15" s="1021"/>
      <c r="H15" s="235"/>
      <c r="I15" s="235">
        <f>'監理 入力表１'!D22</f>
        <v>6</v>
      </c>
      <c r="J15" s="235"/>
      <c r="K15" s="235" t="s">
        <v>833</v>
      </c>
      <c r="L15" s="235">
        <v>2</v>
      </c>
      <c r="M15" s="235" t="s">
        <v>833</v>
      </c>
      <c r="N15" s="235">
        <v>1</v>
      </c>
      <c r="O15" s="235" t="s">
        <v>519</v>
      </c>
      <c r="P15" s="237">
        <f>INT(I15*L15*N15)</f>
        <v>12</v>
      </c>
      <c r="Q15" s="213"/>
    </row>
    <row r="16" spans="2:17" ht="15" customHeight="1">
      <c r="B16" s="887"/>
      <c r="C16" s="885"/>
      <c r="D16" s="498"/>
      <c r="E16" s="501"/>
      <c r="F16" s="503"/>
      <c r="G16" s="504"/>
      <c r="H16" s="235"/>
      <c r="I16" s="212"/>
      <c r="J16" s="212"/>
      <c r="K16" s="235"/>
      <c r="L16" s="212"/>
      <c r="M16" s="235"/>
      <c r="N16" s="232"/>
      <c r="O16" s="235"/>
      <c r="P16" s="232"/>
      <c r="Q16" s="213"/>
    </row>
    <row r="17" spans="2:17" ht="15" customHeight="1">
      <c r="B17" s="887"/>
      <c r="C17" s="885"/>
      <c r="D17" s="498"/>
      <c r="E17" s="501"/>
      <c r="F17" s="503"/>
      <c r="G17" s="504"/>
      <c r="H17" s="235"/>
      <c r="I17" s="235" t="s">
        <v>874</v>
      </c>
      <c r="J17" s="235"/>
      <c r="K17" s="235"/>
      <c r="L17" s="235" t="s">
        <v>506</v>
      </c>
      <c r="M17" s="235"/>
      <c r="N17" s="237" t="s">
        <v>434</v>
      </c>
      <c r="O17" s="235"/>
      <c r="P17" s="237"/>
      <c r="Q17" s="213"/>
    </row>
    <row r="18" spans="2:17" ht="15" customHeight="1">
      <c r="B18" s="887"/>
      <c r="C18" s="885"/>
      <c r="D18" s="498"/>
      <c r="E18" s="501"/>
      <c r="F18" s="896" t="s">
        <v>723</v>
      </c>
      <c r="G18" s="1021"/>
      <c r="H18" s="235"/>
      <c r="I18" s="235">
        <f>'監理 入力表１'!D23</f>
        <v>13</v>
      </c>
      <c r="J18" s="235"/>
      <c r="K18" s="235" t="s">
        <v>833</v>
      </c>
      <c r="L18" s="235">
        <v>2</v>
      </c>
      <c r="M18" s="235" t="s">
        <v>833</v>
      </c>
      <c r="N18" s="235">
        <v>1</v>
      </c>
      <c r="O18" s="235" t="s">
        <v>519</v>
      </c>
      <c r="P18" s="237">
        <f>INT(I18*L18*N18)</f>
        <v>26</v>
      </c>
      <c r="Q18" s="213"/>
    </row>
    <row r="19" spans="2:17" ht="15" customHeight="1">
      <c r="B19" s="887"/>
      <c r="C19" s="885"/>
      <c r="D19" s="498"/>
      <c r="E19" s="501"/>
      <c r="F19" s="210"/>
      <c r="G19" s="223"/>
      <c r="H19" s="235"/>
      <c r="I19" s="235"/>
      <c r="J19" s="235"/>
      <c r="K19" s="235"/>
      <c r="L19" s="235"/>
      <c r="M19" s="235"/>
      <c r="N19" s="235"/>
      <c r="O19" s="235"/>
      <c r="P19" s="237"/>
      <c r="Q19" s="213"/>
    </row>
    <row r="20" spans="2:17" ht="15" customHeight="1">
      <c r="B20" s="887"/>
      <c r="C20" s="885"/>
      <c r="D20" s="498"/>
      <c r="E20" s="501"/>
      <c r="F20" s="210"/>
      <c r="G20" s="223"/>
      <c r="H20" s="235"/>
      <c r="I20" s="235"/>
      <c r="J20" s="235"/>
      <c r="K20" s="235"/>
      <c r="L20" s="235"/>
      <c r="M20" s="235"/>
      <c r="N20" s="235"/>
      <c r="O20" s="235"/>
      <c r="P20" s="237"/>
      <c r="Q20" s="213"/>
    </row>
    <row r="21" spans="2:17" ht="15" customHeight="1">
      <c r="B21" s="887"/>
      <c r="C21" s="885"/>
      <c r="D21" s="499"/>
      <c r="E21" s="260"/>
      <c r="F21" s="503"/>
      <c r="G21" s="212"/>
      <c r="H21" s="235"/>
      <c r="I21" s="212"/>
      <c r="J21" s="212"/>
      <c r="K21" s="235"/>
      <c r="L21" s="225"/>
      <c r="M21" s="235"/>
      <c r="N21" s="507" t="s">
        <v>524</v>
      </c>
      <c r="O21" s="223" t="s">
        <v>519</v>
      </c>
      <c r="P21" s="239">
        <f>SUM(P14:P20)</f>
        <v>54</v>
      </c>
      <c r="Q21" s="213" t="s">
        <v>48</v>
      </c>
    </row>
    <row r="22" spans="2:17" ht="15" customHeight="1">
      <c r="B22" s="887"/>
      <c r="C22" s="890" t="s">
        <v>513</v>
      </c>
      <c r="D22" s="891"/>
      <c r="E22" s="892"/>
      <c r="F22" s="221" t="s">
        <v>519</v>
      </c>
      <c r="G22" s="230" t="s">
        <v>331</v>
      </c>
      <c r="H22" s="236"/>
      <c r="I22" s="230"/>
      <c r="J22" s="230"/>
      <c r="K22" s="236"/>
      <c r="L22" s="230"/>
      <c r="M22" s="236"/>
      <c r="N22" s="230"/>
      <c r="O22" s="236"/>
      <c r="P22" s="212"/>
      <c r="Q22" s="259"/>
    </row>
    <row r="23" spans="2:17" ht="15" customHeight="1">
      <c r="B23" s="887"/>
      <c r="C23" s="882"/>
      <c r="D23" s="889"/>
      <c r="E23" s="883"/>
      <c r="F23" s="222"/>
      <c r="G23" s="229">
        <f>N11</f>
        <v>240300</v>
      </c>
      <c r="H23" s="238" t="s">
        <v>833</v>
      </c>
      <c r="I23" s="241">
        <v>1.1000000000000001</v>
      </c>
      <c r="J23" s="241"/>
      <c r="K23" s="238" t="s">
        <v>519</v>
      </c>
      <c r="L23" s="247">
        <f>INT(G23*I23)</f>
        <v>264330</v>
      </c>
      <c r="M23" s="208" t="s">
        <v>887</v>
      </c>
      <c r="N23" s="241"/>
      <c r="O23" s="238"/>
      <c r="P23" s="241"/>
      <c r="Q23" s="260"/>
    </row>
    <row r="24" spans="2:17" ht="15" customHeight="1">
      <c r="B24" s="887"/>
      <c r="C24" s="890" t="s">
        <v>2</v>
      </c>
      <c r="D24" s="891"/>
      <c r="E24" s="892"/>
      <c r="F24" s="224" t="s">
        <v>519</v>
      </c>
      <c r="G24" s="230" t="s">
        <v>1066</v>
      </c>
      <c r="H24" s="236"/>
      <c r="I24" s="230"/>
      <c r="J24" s="230"/>
      <c r="K24" s="236"/>
      <c r="L24" s="212"/>
      <c r="M24" s="236"/>
      <c r="N24" s="230"/>
      <c r="O24" s="236"/>
      <c r="P24" s="230"/>
      <c r="Q24" s="259"/>
    </row>
    <row r="25" spans="2:17" ht="15" customHeight="1">
      <c r="B25" s="887"/>
      <c r="C25" s="882"/>
      <c r="D25" s="889"/>
      <c r="E25" s="883"/>
      <c r="F25" s="225" t="s">
        <v>854</v>
      </c>
      <c r="G25" s="232">
        <f>N11</f>
        <v>240300</v>
      </c>
      <c r="H25" s="235" t="s">
        <v>991</v>
      </c>
      <c r="I25" s="232">
        <f>L23</f>
        <v>264330</v>
      </c>
      <c r="J25" s="212" t="s">
        <v>274</v>
      </c>
      <c r="K25" s="235" t="s">
        <v>833</v>
      </c>
      <c r="L25" s="212">
        <v>0.15</v>
      </c>
      <c r="M25" s="235" t="s">
        <v>519</v>
      </c>
      <c r="N25" s="249">
        <f>INT((G25+I25)*L25)</f>
        <v>75694</v>
      </c>
      <c r="O25" s="223" t="s">
        <v>202</v>
      </c>
      <c r="P25" s="241"/>
      <c r="Q25" s="213"/>
    </row>
    <row r="26" spans="2:17" ht="15" customHeight="1">
      <c r="B26" s="887"/>
      <c r="C26" s="890" t="s">
        <v>25</v>
      </c>
      <c r="D26" s="891"/>
      <c r="E26" s="892"/>
      <c r="F26" s="221" t="s">
        <v>519</v>
      </c>
      <c r="G26" s="230" t="s">
        <v>645</v>
      </c>
      <c r="H26" s="211" t="s">
        <v>991</v>
      </c>
      <c r="I26" s="230" t="s">
        <v>877</v>
      </c>
      <c r="J26" s="230"/>
      <c r="K26" s="236"/>
      <c r="L26" s="230"/>
      <c r="M26" s="236"/>
      <c r="N26" s="212"/>
      <c r="O26" s="236"/>
      <c r="P26" s="212"/>
      <c r="Q26" s="259"/>
    </row>
    <row r="27" spans="2:17" ht="15" customHeight="1">
      <c r="B27" s="887"/>
      <c r="C27" s="893"/>
      <c r="D27" s="894"/>
      <c r="E27" s="895"/>
      <c r="F27" s="226"/>
      <c r="G27" s="229">
        <f>G29</f>
        <v>0</v>
      </c>
      <c r="H27" s="208" t="s">
        <v>991</v>
      </c>
      <c r="I27" s="229">
        <f>L31</f>
        <v>0</v>
      </c>
      <c r="J27" s="241"/>
      <c r="K27" s="238" t="s">
        <v>519</v>
      </c>
      <c r="L27" s="249">
        <f>INT(G27+I27)</f>
        <v>0</v>
      </c>
      <c r="M27" s="208" t="s">
        <v>759</v>
      </c>
      <c r="N27" s="241"/>
      <c r="O27" s="238"/>
      <c r="P27" s="241"/>
      <c r="Q27" s="260"/>
    </row>
    <row r="28" spans="2:17" ht="15" customHeight="1">
      <c r="B28" s="887"/>
      <c r="C28" s="885"/>
      <c r="D28" s="880" t="s">
        <v>645</v>
      </c>
      <c r="E28" s="881"/>
      <c r="F28" s="220" t="s">
        <v>519</v>
      </c>
      <c r="G28" s="212" t="s">
        <v>177</v>
      </c>
      <c r="H28" s="235"/>
      <c r="I28" s="212"/>
      <c r="J28" s="212"/>
      <c r="K28" s="235"/>
      <c r="L28" s="212"/>
      <c r="M28" s="235"/>
      <c r="N28" s="212"/>
      <c r="O28" s="235"/>
      <c r="P28" s="212"/>
      <c r="Q28" s="213"/>
    </row>
    <row r="29" spans="2:17" ht="15" customHeight="1">
      <c r="B29" s="887"/>
      <c r="C29" s="885"/>
      <c r="D29" s="882"/>
      <c r="E29" s="883"/>
      <c r="F29" s="222" t="s">
        <v>519</v>
      </c>
      <c r="G29" s="234">
        <f>'監理 入力表１'!D27</f>
        <v>0</v>
      </c>
      <c r="H29" s="238"/>
      <c r="I29" s="241"/>
      <c r="J29" s="241"/>
      <c r="K29" s="238"/>
      <c r="L29" s="250"/>
      <c r="M29" s="238"/>
      <c r="N29" s="229"/>
      <c r="O29" s="238"/>
      <c r="P29" s="229"/>
      <c r="Q29" s="260"/>
    </row>
    <row r="30" spans="2:17" ht="15" customHeight="1">
      <c r="B30" s="887"/>
      <c r="C30" s="885"/>
      <c r="D30" s="880" t="s">
        <v>14</v>
      </c>
      <c r="E30" s="881"/>
      <c r="F30" s="220" t="s">
        <v>519</v>
      </c>
      <c r="G30" s="235" t="s">
        <v>242</v>
      </c>
      <c r="H30" s="235" t="s">
        <v>991</v>
      </c>
      <c r="I30" s="212" t="str">
        <f>'監理 入力表１'!E26</f>
        <v>その他（契約保証料，PUBDIS登録料　等）</v>
      </c>
      <c r="J30" s="212"/>
      <c r="K30" s="235"/>
      <c r="L30" s="212"/>
      <c r="M30" s="235"/>
      <c r="N30" s="212"/>
      <c r="O30" s="235"/>
      <c r="P30" s="212"/>
      <c r="Q30" s="213"/>
    </row>
    <row r="31" spans="2:17" ht="15" customHeight="1">
      <c r="B31" s="888"/>
      <c r="C31" s="886"/>
      <c r="D31" s="882"/>
      <c r="E31" s="883"/>
      <c r="F31" s="222"/>
      <c r="G31" s="229">
        <f>'監理 入力表１'!D25</f>
        <v>0</v>
      </c>
      <c r="H31" s="238" t="s">
        <v>991</v>
      </c>
      <c r="I31" s="229">
        <f>'監理 入力表１'!D26</f>
        <v>0</v>
      </c>
      <c r="J31" s="241"/>
      <c r="K31" s="238" t="s">
        <v>519</v>
      </c>
      <c r="L31" s="229">
        <f>INT(G31+I31)</f>
        <v>0</v>
      </c>
      <c r="M31" s="238"/>
      <c r="N31" s="241"/>
      <c r="O31" s="238"/>
      <c r="P31" s="241"/>
      <c r="Q31" s="260"/>
    </row>
  </sheetData>
  <mergeCells count="33">
    <mergeCell ref="B2:Q2"/>
    <mergeCell ref="B3:E3"/>
    <mergeCell ref="F3:Q3"/>
    <mergeCell ref="C4:E4"/>
    <mergeCell ref="F4:G4"/>
    <mergeCell ref="H4:J4"/>
    <mergeCell ref="F14:G14"/>
    <mergeCell ref="C5:E5"/>
    <mergeCell ref="F5:J5"/>
    <mergeCell ref="C6:E6"/>
    <mergeCell ref="F6:H6"/>
    <mergeCell ref="B7:Q7"/>
    <mergeCell ref="C24:E24"/>
    <mergeCell ref="B8:E8"/>
    <mergeCell ref="B9:E9"/>
    <mergeCell ref="C10:E10"/>
    <mergeCell ref="D11:E11"/>
    <mergeCell ref="D30:E30"/>
    <mergeCell ref="D31:E31"/>
    <mergeCell ref="B4:B6"/>
    <mergeCell ref="K4:Q6"/>
    <mergeCell ref="C28:C31"/>
    <mergeCell ref="B10:B31"/>
    <mergeCell ref="C11:C21"/>
    <mergeCell ref="C25:E25"/>
    <mergeCell ref="C26:E26"/>
    <mergeCell ref="C27:E27"/>
    <mergeCell ref="D28:E28"/>
    <mergeCell ref="D29:E29"/>
    <mergeCell ref="F15:G15"/>
    <mergeCell ref="F18:G18"/>
    <mergeCell ref="C22:E22"/>
    <mergeCell ref="C23:E23"/>
  </mergeCells>
  <phoneticPr fontId="4"/>
  <pageMargins left="0.78740157480314965" right="0.78740157480314965" top="0.98425196850393681" bottom="0.39370078740157483" header="0.51181102362204722" footer="0.51181102362204722"/>
  <pageSetup paperSize="9" orientation="landscape" r:id="rId1"/>
  <headerFooter alignWithMargins="0">
    <oddFooter>&amp;C-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3"/>
  <sheetViews>
    <sheetView view="pageBreakPreview" zoomScale="80" zoomScaleSheetLayoutView="80" workbookViewId="0">
      <selection activeCell="F7" sqref="F7:G7"/>
    </sheetView>
  </sheetViews>
  <sheetFormatPr defaultRowHeight="23.1" customHeight="1"/>
  <cols>
    <col min="1" max="1" width="5.6640625" style="54" customWidth="1"/>
    <col min="2" max="2" width="4.6640625" style="55" customWidth="1"/>
    <col min="3" max="4" width="5.6640625" style="263" customWidth="1"/>
    <col min="5" max="5" width="25.6640625" style="263" customWidth="1"/>
    <col min="6" max="10" width="12.109375" style="54" customWidth="1"/>
    <col min="11" max="12" width="11.21875" style="54" customWidth="1"/>
    <col min="13" max="41" width="10.6640625" style="54" customWidth="1"/>
    <col min="42" max="256" width="9" style="54" bestFit="1" customWidth="1"/>
  </cols>
  <sheetData>
    <row r="2" spans="2:12" ht="23.1" customHeight="1">
      <c r="B2" s="948" t="s">
        <v>948</v>
      </c>
      <c r="C2" s="948"/>
      <c r="D2" s="948"/>
      <c r="E2" s="948"/>
      <c r="F2" s="948"/>
      <c r="G2" s="948"/>
      <c r="H2" s="948"/>
      <c r="I2" s="948"/>
      <c r="J2" s="948"/>
      <c r="K2" s="948"/>
      <c r="L2" s="948"/>
    </row>
    <row r="3" spans="2:12" ht="23.1" customHeight="1">
      <c r="B3" s="264">
        <v>1</v>
      </c>
      <c r="C3" s="917" t="s">
        <v>413</v>
      </c>
      <c r="D3" s="917"/>
      <c r="E3" s="917"/>
      <c r="F3" s="949" t="str">
        <f>'監理 入力表１'!D3</f>
        <v xml:space="preserve"> 5庁舎トイレ全面改修工事　設計監理業務委託　（鹿嶋消防署）</v>
      </c>
      <c r="G3" s="945"/>
      <c r="H3" s="945"/>
      <c r="I3" s="945"/>
      <c r="J3" s="945"/>
      <c r="K3" s="945"/>
      <c r="L3" s="946"/>
    </row>
    <row r="4" spans="2:12" ht="23.1" customHeight="1">
      <c r="B4" s="264">
        <v>2</v>
      </c>
      <c r="C4" s="917" t="s">
        <v>366</v>
      </c>
      <c r="D4" s="917"/>
      <c r="E4" s="917"/>
      <c r="F4" s="267" t="s">
        <v>407</v>
      </c>
      <c r="G4" s="944" t="str">
        <f>'監理 入力表１'!D5</f>
        <v>大字宮中4623番地1</v>
      </c>
      <c r="H4" s="944"/>
      <c r="I4" s="944"/>
      <c r="J4" s="57" t="s">
        <v>1</v>
      </c>
      <c r="K4" s="57"/>
      <c r="L4" s="275"/>
    </row>
    <row r="5" spans="2:12" ht="23.1" customHeight="1">
      <c r="B5" s="264">
        <v>3</v>
      </c>
      <c r="C5" s="917" t="s">
        <v>778</v>
      </c>
      <c r="D5" s="917"/>
      <c r="E5" s="917"/>
      <c r="F5" s="266"/>
      <c r="G5" s="1026" t="e">
        <f>'監理 入力表１'!D20</f>
        <v>#REF!</v>
      </c>
      <c r="H5" s="1026"/>
      <c r="I5" s="1026"/>
      <c r="J5" s="57" t="s">
        <v>265</v>
      </c>
      <c r="K5" s="944"/>
      <c r="L5" s="937"/>
    </row>
    <row r="6" spans="2:12" ht="23.1" customHeight="1">
      <c r="B6" s="264">
        <v>4</v>
      </c>
      <c r="C6" s="917" t="s">
        <v>843</v>
      </c>
      <c r="D6" s="917"/>
      <c r="E6" s="917"/>
      <c r="F6" s="936" t="str">
        <f>'監理 計算書'!F4</f>
        <v>設計監理業務</v>
      </c>
      <c r="G6" s="937"/>
      <c r="H6" s="936"/>
      <c r="I6" s="937"/>
      <c r="J6" s="944" t="str">
        <f>'監理 入力表１'!D7</f>
        <v>第十二号第２類</v>
      </c>
      <c r="K6" s="945"/>
      <c r="L6" s="946"/>
    </row>
    <row r="7" spans="2:12" ht="23.1" customHeight="1">
      <c r="B7" s="264">
        <v>5</v>
      </c>
      <c r="C7" s="917" t="s">
        <v>706</v>
      </c>
      <c r="D7" s="917"/>
      <c r="E7" s="917"/>
      <c r="F7" s="1024">
        <f>'内訳書 '!H19</f>
        <v>0</v>
      </c>
      <c r="G7" s="1025"/>
      <c r="H7" s="57" t="s">
        <v>58</v>
      </c>
      <c r="I7" s="57"/>
      <c r="J7" s="57"/>
      <c r="K7" s="945"/>
      <c r="L7" s="946"/>
    </row>
    <row r="8" spans="2:12" ht="23.1" customHeight="1">
      <c r="B8" s="921">
        <v>6</v>
      </c>
      <c r="C8" s="938" t="s">
        <v>1176</v>
      </c>
      <c r="D8" s="947"/>
      <c r="E8" s="947"/>
      <c r="F8" s="947"/>
      <c r="G8" s="947"/>
      <c r="H8" s="947"/>
      <c r="I8" s="947"/>
      <c r="J8" s="947"/>
      <c r="K8" s="947"/>
      <c r="L8" s="939"/>
    </row>
    <row r="9" spans="2:12" ht="23.1" customHeight="1">
      <c r="B9" s="935"/>
      <c r="C9" s="264" t="s">
        <v>694</v>
      </c>
      <c r="D9" s="917" t="s">
        <v>7</v>
      </c>
      <c r="E9" s="917"/>
      <c r="F9" s="266"/>
      <c r="G9" s="270">
        <f>'監理 入力表１'!D24</f>
        <v>35600</v>
      </c>
      <c r="H9" s="57" t="s">
        <v>534</v>
      </c>
      <c r="I9" s="57"/>
      <c r="J9" s="275"/>
      <c r="K9" s="920" t="s">
        <v>133</v>
      </c>
      <c r="L9" s="920"/>
    </row>
    <row r="10" spans="2:12" ht="23.1" customHeight="1">
      <c r="B10" s="935"/>
      <c r="C10" s="264" t="s">
        <v>848</v>
      </c>
      <c r="D10" s="917" t="s">
        <v>1177</v>
      </c>
      <c r="E10" s="917"/>
      <c r="F10" s="266"/>
      <c r="G10" s="271">
        <f>'監理 計算書'!I23</f>
        <v>1.1000000000000001</v>
      </c>
      <c r="H10" s="57"/>
      <c r="I10" s="57"/>
      <c r="J10" s="275"/>
      <c r="K10" s="920" t="s">
        <v>39</v>
      </c>
      <c r="L10" s="920"/>
    </row>
    <row r="11" spans="2:12" ht="23.1" customHeight="1">
      <c r="B11" s="935"/>
      <c r="C11" s="264" t="s">
        <v>849</v>
      </c>
      <c r="D11" s="917" t="s">
        <v>767</v>
      </c>
      <c r="E11" s="917"/>
      <c r="F11" s="266"/>
      <c r="G11" s="271">
        <f>'監理 計算書'!L25</f>
        <v>0.15</v>
      </c>
      <c r="H11" s="57"/>
      <c r="I11" s="57"/>
      <c r="J11" s="275"/>
      <c r="K11" s="920" t="s">
        <v>992</v>
      </c>
      <c r="L11" s="920"/>
    </row>
    <row r="12" spans="2:12" ht="23.1" customHeight="1">
      <c r="B12" s="935"/>
      <c r="C12" s="264" t="s">
        <v>6</v>
      </c>
      <c r="D12" s="942" t="s">
        <v>689</v>
      </c>
      <c r="E12" s="943"/>
      <c r="F12" s="266"/>
      <c r="G12" s="270">
        <f>'監理 計算書'!P21</f>
        <v>54</v>
      </c>
      <c r="H12" s="57" t="s">
        <v>955</v>
      </c>
      <c r="I12" s="57"/>
      <c r="J12" s="275"/>
      <c r="K12" s="920"/>
      <c r="L12" s="920"/>
    </row>
    <row r="13" spans="2:12" ht="23.1" customHeight="1">
      <c r="B13" s="935"/>
      <c r="C13" s="264" t="s">
        <v>1091</v>
      </c>
      <c r="D13" s="938" t="s">
        <v>217</v>
      </c>
      <c r="E13" s="939"/>
      <c r="F13" s="918">
        <f>'監理 計算書'!G27</f>
        <v>0</v>
      </c>
      <c r="G13" s="919"/>
      <c r="H13" s="57" t="s">
        <v>58</v>
      </c>
      <c r="I13" s="57"/>
      <c r="J13" s="275"/>
      <c r="K13" s="936"/>
      <c r="L13" s="937"/>
    </row>
    <row r="14" spans="2:12" ht="23.1" customHeight="1">
      <c r="B14" s="935"/>
      <c r="C14" s="264" t="s">
        <v>1077</v>
      </c>
      <c r="D14" s="938" t="s">
        <v>53</v>
      </c>
      <c r="E14" s="939"/>
      <c r="F14" s="918">
        <f>'監理 計算書'!I27</f>
        <v>0</v>
      </c>
      <c r="G14" s="919"/>
      <c r="H14" s="57" t="s">
        <v>619</v>
      </c>
      <c r="I14" s="57"/>
      <c r="J14" s="275"/>
      <c r="K14" s="936"/>
      <c r="L14" s="937"/>
    </row>
    <row r="15" spans="2:12" ht="23.1" customHeight="1">
      <c r="B15" s="935"/>
      <c r="C15" s="264"/>
      <c r="D15" s="938"/>
      <c r="E15" s="939"/>
      <c r="F15" s="268"/>
      <c r="G15" s="272"/>
      <c r="H15" s="57"/>
      <c r="I15" s="57"/>
      <c r="J15" s="275"/>
      <c r="K15" s="936"/>
      <c r="L15" s="937"/>
    </row>
    <row r="16" spans="2:12" ht="23.1" customHeight="1">
      <c r="B16" s="935"/>
      <c r="C16" s="264" t="str">
        <f>IF('監理 入力表１'!D28=0,"","⑦")</f>
        <v/>
      </c>
      <c r="D16" s="942" t="str">
        <f>IF('監理 入力表１'!D28=0,"","請負比率")</f>
        <v/>
      </c>
      <c r="E16" s="943"/>
      <c r="F16" s="938" t="str">
        <f>IF('監理 入力表１'!D28=0,"",'監理 入力表１'!E28)</f>
        <v/>
      </c>
      <c r="G16" s="947"/>
      <c r="H16" s="947"/>
      <c r="I16" s="947"/>
      <c r="J16" s="939"/>
      <c r="K16" s="920"/>
      <c r="L16" s="920"/>
    </row>
    <row r="17" spans="2:12" ht="23.1" customHeight="1">
      <c r="B17" s="935"/>
      <c r="C17" s="264"/>
      <c r="D17" s="917"/>
      <c r="E17" s="917"/>
      <c r="F17" s="268" t="str">
        <f>IF('監理 入力表１'!D28=0,"","請負比率＝")</f>
        <v/>
      </c>
      <c r="G17" s="272" t="str">
        <f>IF('監理 入力表１'!D28=0,"",'監理 入力表１'!D28)</f>
        <v/>
      </c>
      <c r="H17" s="56" t="str">
        <f>IF('監理 入力表１'!D28=0,"","／")</f>
        <v/>
      </c>
      <c r="I17" s="510" t="str">
        <f>IF('監理 入力表１'!D28=0,"",'監理 入力表１'!D29)</f>
        <v/>
      </c>
      <c r="J17" s="275"/>
      <c r="K17" s="920"/>
      <c r="L17" s="920"/>
    </row>
    <row r="18" spans="2:12" ht="23.1" customHeight="1">
      <c r="B18" s="935"/>
      <c r="C18" s="264"/>
      <c r="D18" s="917"/>
      <c r="E18" s="917"/>
      <c r="F18" s="268" t="str">
        <f>IF('監理 入力表１'!D28=0,"","＝")</f>
        <v/>
      </c>
      <c r="G18" s="508" t="str">
        <f>IF('監理 入力表１'!D28=0,"",'[1]内訳書 '!G14)</f>
        <v/>
      </c>
      <c r="H18" s="57"/>
      <c r="I18" s="57"/>
      <c r="J18" s="275"/>
      <c r="K18" s="920"/>
      <c r="L18" s="920"/>
    </row>
    <row r="19" spans="2:12" ht="23.1" customHeight="1">
      <c r="B19" s="935"/>
      <c r="C19" s="264"/>
      <c r="D19" s="917"/>
      <c r="E19" s="917"/>
      <c r="F19" s="266"/>
      <c r="G19" s="509"/>
      <c r="H19" s="57"/>
      <c r="I19" s="57"/>
      <c r="J19" s="275"/>
      <c r="K19" s="920"/>
      <c r="L19" s="920"/>
    </row>
    <row r="20" spans="2:12" ht="23.1" customHeight="1">
      <c r="B20" s="935"/>
      <c r="C20" s="265"/>
      <c r="D20" s="917"/>
      <c r="E20" s="917"/>
      <c r="F20" s="266"/>
      <c r="G20" s="57"/>
      <c r="H20" s="57"/>
      <c r="I20" s="57"/>
      <c r="J20" s="275"/>
      <c r="K20" s="920"/>
      <c r="L20" s="920"/>
    </row>
    <row r="21" spans="2:12" ht="23.1" customHeight="1">
      <c r="B21" s="935"/>
      <c r="C21" s="265"/>
      <c r="D21" s="917"/>
      <c r="E21" s="917"/>
      <c r="F21" s="266"/>
      <c r="G21" s="57"/>
      <c r="H21" s="57"/>
      <c r="I21" s="57"/>
      <c r="J21" s="275"/>
      <c r="K21" s="920"/>
      <c r="L21" s="920"/>
    </row>
    <row r="22" spans="2:12" ht="23.1" customHeight="1">
      <c r="B22" s="921">
        <v>7</v>
      </c>
      <c r="C22" s="923" t="s">
        <v>830</v>
      </c>
      <c r="D22" s="924"/>
      <c r="E22" s="925"/>
      <c r="F22" s="929"/>
      <c r="G22" s="930"/>
      <c r="H22" s="930"/>
      <c r="I22" s="930"/>
      <c r="J22" s="930"/>
      <c r="K22" s="930"/>
      <c r="L22" s="931"/>
    </row>
    <row r="23" spans="2:12" ht="23.1" customHeight="1">
      <c r="B23" s="922"/>
      <c r="C23" s="926"/>
      <c r="D23" s="927"/>
      <c r="E23" s="928"/>
      <c r="F23" s="932"/>
      <c r="G23" s="933"/>
      <c r="H23" s="933"/>
      <c r="I23" s="933"/>
      <c r="J23" s="933"/>
      <c r="K23" s="933"/>
      <c r="L23" s="934"/>
    </row>
  </sheetData>
  <mergeCells count="49">
    <mergeCell ref="B2:L2"/>
    <mergeCell ref="C3:E3"/>
    <mergeCell ref="F3:L3"/>
    <mergeCell ref="C4:E4"/>
    <mergeCell ref="G4:I4"/>
    <mergeCell ref="C5:E5"/>
    <mergeCell ref="G5:I5"/>
    <mergeCell ref="K5:L5"/>
    <mergeCell ref="C6:E6"/>
    <mergeCell ref="F6:G6"/>
    <mergeCell ref="H6:I6"/>
    <mergeCell ref="J6:L6"/>
    <mergeCell ref="C7:E7"/>
    <mergeCell ref="F7:G7"/>
    <mergeCell ref="K7:L7"/>
    <mergeCell ref="C8:L8"/>
    <mergeCell ref="D9:E9"/>
    <mergeCell ref="K9:L9"/>
    <mergeCell ref="D10:E10"/>
    <mergeCell ref="K10:L10"/>
    <mergeCell ref="D11:E11"/>
    <mergeCell ref="K11:L11"/>
    <mergeCell ref="D12:E12"/>
    <mergeCell ref="K12:L12"/>
    <mergeCell ref="D16:E16"/>
    <mergeCell ref="F16:J16"/>
    <mergeCell ref="K16:L16"/>
    <mergeCell ref="D13:E13"/>
    <mergeCell ref="F13:G13"/>
    <mergeCell ref="K13:L13"/>
    <mergeCell ref="D14:E14"/>
    <mergeCell ref="F14:G14"/>
    <mergeCell ref="K14:L14"/>
    <mergeCell ref="D20:E20"/>
    <mergeCell ref="K20:L20"/>
    <mergeCell ref="D21:E21"/>
    <mergeCell ref="K21:L21"/>
    <mergeCell ref="B22:B23"/>
    <mergeCell ref="C22:E23"/>
    <mergeCell ref="F22:L23"/>
    <mergeCell ref="B8:B21"/>
    <mergeCell ref="D17:E17"/>
    <mergeCell ref="K17:L17"/>
    <mergeCell ref="D18:E18"/>
    <mergeCell ref="K18:L18"/>
    <mergeCell ref="D19:E19"/>
    <mergeCell ref="K19:L19"/>
    <mergeCell ref="D15:E15"/>
    <mergeCell ref="K15:L15"/>
  </mergeCells>
  <phoneticPr fontId="21"/>
  <pageMargins left="0.59055118110236227" right="0.59055118110236227" top="0.98425196850393681" bottom="0.59055118110236227" header="0.31496062992125984" footer="0.35433070866141736"/>
  <pageSetup paperSize="9" orientation="landscape" horizontalDpi="65532" r:id="rId1"/>
  <headerFooter alignWithMargins="0">
    <oddFooter>&amp;C-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showZeros="0" view="pageBreakPreview" zoomScale="85" zoomScaleSheetLayoutView="85" workbookViewId="0">
      <selection activeCell="K22" sqref="K22"/>
    </sheetView>
  </sheetViews>
  <sheetFormatPr defaultRowHeight="15" customHeight="1"/>
  <cols>
    <col min="1" max="1" width="2.88671875" style="511" customWidth="1"/>
    <col min="2" max="2" width="21.44140625" style="511" customWidth="1"/>
    <col min="3" max="3" width="26.6640625" style="511" customWidth="1"/>
    <col min="4" max="4" width="12.6640625" style="511" customWidth="1"/>
    <col min="5" max="5" width="8.6640625" style="511" customWidth="1"/>
    <col min="6" max="6" width="14.6640625" style="511" customWidth="1"/>
    <col min="7" max="7" width="16.6640625" style="511" customWidth="1"/>
    <col min="8" max="8" width="24.77734375" style="511" customWidth="1"/>
    <col min="9" max="9" width="13.109375" style="511" customWidth="1"/>
    <col min="10" max="256" width="9" style="511" bestFit="1" customWidth="1"/>
  </cols>
  <sheetData>
    <row r="1" spans="2:8" ht="12" customHeight="1"/>
    <row r="3" spans="2:8" ht="13.5" customHeight="1">
      <c r="B3" s="1030" t="s">
        <v>1072</v>
      </c>
    </row>
    <row r="4" spans="2:8" ht="13.5" customHeight="1">
      <c r="B4" s="1031"/>
      <c r="C4" s="525"/>
    </row>
    <row r="5" spans="2:8" ht="13.5" customHeight="1">
      <c r="B5" s="1032" t="s">
        <v>489</v>
      </c>
      <c r="C5" s="1033"/>
      <c r="D5" s="1036">
        <v>1</v>
      </c>
      <c r="E5" s="1038" t="s">
        <v>592</v>
      </c>
      <c r="F5" s="1040" t="s">
        <v>102</v>
      </c>
      <c r="G5" s="542"/>
      <c r="H5" s="555"/>
    </row>
    <row r="6" spans="2:8" ht="13.5" customHeight="1">
      <c r="B6" s="1034"/>
      <c r="C6" s="1035"/>
      <c r="D6" s="1037"/>
      <c r="E6" s="1039"/>
      <c r="F6" s="1041"/>
      <c r="G6" s="540"/>
      <c r="H6" s="556"/>
    </row>
    <row r="7" spans="2:8" ht="13.5" customHeight="1">
      <c r="B7" s="1027" t="s">
        <v>924</v>
      </c>
      <c r="C7" s="1027" t="s">
        <v>653</v>
      </c>
      <c r="D7" s="1029" t="s">
        <v>298</v>
      </c>
      <c r="E7" s="1027" t="s">
        <v>817</v>
      </c>
      <c r="F7" s="1027" t="s">
        <v>426</v>
      </c>
      <c r="G7" s="1027" t="s">
        <v>903</v>
      </c>
      <c r="H7" s="1027" t="s">
        <v>1084</v>
      </c>
    </row>
    <row r="8" spans="2:8" ht="13.5" customHeight="1">
      <c r="B8" s="1028"/>
      <c r="C8" s="1028"/>
      <c r="D8" s="1028"/>
      <c r="E8" s="1028"/>
      <c r="F8" s="1028"/>
      <c r="G8" s="1028"/>
      <c r="H8" s="1028"/>
    </row>
    <row r="9" spans="2:8" ht="13.5" customHeight="1">
      <c r="B9" s="512"/>
      <c r="C9" s="526"/>
      <c r="D9" s="529"/>
      <c r="E9" s="538"/>
      <c r="F9" s="543"/>
      <c r="G9" s="548"/>
      <c r="H9" s="557" t="s">
        <v>416</v>
      </c>
    </row>
    <row r="10" spans="2:8" ht="13.5" customHeight="1">
      <c r="B10" s="513" t="s">
        <v>180</v>
      </c>
      <c r="C10" s="527" t="s">
        <v>135</v>
      </c>
      <c r="D10" s="530">
        <f>D28</f>
        <v>1.3</v>
      </c>
      <c r="E10" s="524" t="s">
        <v>261</v>
      </c>
      <c r="F10" s="544">
        <v>133</v>
      </c>
      <c r="G10" s="550">
        <f>INT(D10*F10)</f>
        <v>172</v>
      </c>
      <c r="H10" s="558" t="s">
        <v>1183</v>
      </c>
    </row>
    <row r="11" spans="2:8" ht="13.5" customHeight="1">
      <c r="B11" s="514"/>
      <c r="C11" s="526"/>
      <c r="D11" s="531"/>
      <c r="E11" s="538"/>
      <c r="F11" s="543"/>
      <c r="G11" s="548"/>
      <c r="H11" s="557"/>
    </row>
    <row r="12" spans="2:8" ht="13.5" customHeight="1">
      <c r="B12" s="513" t="s">
        <v>735</v>
      </c>
      <c r="C12" s="527" t="s">
        <v>844</v>
      </c>
      <c r="D12" s="531">
        <f>D24</f>
        <v>0.5</v>
      </c>
      <c r="E12" s="524" t="s">
        <v>510</v>
      </c>
      <c r="F12" s="544">
        <v>458</v>
      </c>
      <c r="G12" s="550">
        <f>INT(D12*F12)</f>
        <v>229</v>
      </c>
      <c r="H12" s="558" t="s">
        <v>1184</v>
      </c>
    </row>
    <row r="13" spans="2:8" ht="13.5" customHeight="1">
      <c r="B13" s="515"/>
      <c r="C13" s="526"/>
      <c r="D13" s="529"/>
      <c r="E13" s="538"/>
      <c r="F13" s="543"/>
      <c r="G13" s="548"/>
      <c r="H13" s="557"/>
    </row>
    <row r="14" spans="2:8" ht="13.5" customHeight="1">
      <c r="B14" s="513"/>
      <c r="C14" s="513" t="s">
        <v>644</v>
      </c>
      <c r="D14" s="530">
        <v>1</v>
      </c>
      <c r="E14" s="524" t="s">
        <v>737</v>
      </c>
      <c r="F14" s="544">
        <v>1390</v>
      </c>
      <c r="G14" s="550">
        <f>INT(D14*F14)</f>
        <v>1390</v>
      </c>
      <c r="H14" s="558" t="s">
        <v>1184</v>
      </c>
    </row>
    <row r="15" spans="2:8" ht="13.5" customHeight="1">
      <c r="B15" s="516"/>
      <c r="C15" s="523"/>
      <c r="D15" s="529"/>
      <c r="E15" s="538"/>
      <c r="F15" s="545"/>
      <c r="G15" s="548"/>
      <c r="H15" s="559"/>
    </row>
    <row r="16" spans="2:8" ht="13.5" customHeight="1">
      <c r="B16" s="517"/>
      <c r="C16" s="513"/>
      <c r="D16" s="531"/>
      <c r="E16" s="524"/>
      <c r="F16" s="546"/>
      <c r="G16" s="550">
        <f>INT(D16*F16)</f>
        <v>0</v>
      </c>
      <c r="H16" s="558"/>
    </row>
    <row r="17" spans="2:8" ht="13.5" customHeight="1">
      <c r="B17" s="512"/>
      <c r="C17" s="526"/>
      <c r="D17" s="532"/>
      <c r="E17" s="539"/>
      <c r="F17" s="547"/>
      <c r="G17" s="548"/>
      <c r="H17" s="557"/>
    </row>
    <row r="18" spans="2:8" ht="13.5" customHeight="1">
      <c r="B18" s="512"/>
      <c r="C18" s="528" t="s">
        <v>542</v>
      </c>
      <c r="D18" s="533">
        <v>10</v>
      </c>
      <c r="E18" s="540" t="s">
        <v>1032</v>
      </c>
      <c r="F18" s="546"/>
      <c r="G18" s="550">
        <f>INT(D18*F18)</f>
        <v>0</v>
      </c>
      <c r="H18" s="558"/>
    </row>
    <row r="19" spans="2:8" ht="13.5" customHeight="1">
      <c r="B19" s="518"/>
      <c r="C19" s="526"/>
      <c r="D19" s="531"/>
      <c r="E19" s="539"/>
      <c r="F19" s="547"/>
      <c r="G19" s="548"/>
      <c r="H19" s="557"/>
    </row>
    <row r="20" spans="2:8" ht="13.5" customHeight="1">
      <c r="B20" s="519"/>
      <c r="C20" s="528" t="s">
        <v>1179</v>
      </c>
      <c r="D20" s="531">
        <f>ROUND(D18*2,2)</f>
        <v>20</v>
      </c>
      <c r="E20" s="540" t="s">
        <v>1032</v>
      </c>
      <c r="F20" s="546"/>
      <c r="G20" s="550">
        <f>INT(D20*F20)</f>
        <v>0</v>
      </c>
      <c r="H20" s="558"/>
    </row>
    <row r="21" spans="2:8" ht="13.5" customHeight="1">
      <c r="B21" s="520"/>
      <c r="C21" s="526"/>
      <c r="D21" s="529"/>
      <c r="E21" s="539"/>
      <c r="F21" s="547"/>
      <c r="G21" s="548"/>
      <c r="H21" s="557"/>
    </row>
    <row r="22" spans="2:8" ht="13.5" customHeight="1">
      <c r="B22" s="519"/>
      <c r="C22" s="528" t="s">
        <v>44</v>
      </c>
      <c r="D22" s="531">
        <v>40</v>
      </c>
      <c r="E22" s="540" t="s">
        <v>347</v>
      </c>
      <c r="F22" s="546"/>
      <c r="G22" s="550">
        <f>INT(D22*F22)</f>
        <v>0</v>
      </c>
      <c r="H22" s="558"/>
    </row>
    <row r="23" spans="2:8" ht="13.5" customHeight="1">
      <c r="B23" s="512"/>
      <c r="C23" s="526"/>
      <c r="D23" s="534"/>
      <c r="E23" s="539"/>
      <c r="F23" s="547"/>
      <c r="G23" s="548"/>
      <c r="H23" s="557"/>
    </row>
    <row r="24" spans="2:8" ht="13.5" customHeight="1">
      <c r="B24" s="513"/>
      <c r="C24" s="528" t="s">
        <v>1182</v>
      </c>
      <c r="D24" s="535">
        <f>ROUND(D20/D22,2)</f>
        <v>0.5</v>
      </c>
      <c r="E24" s="540" t="s">
        <v>1101</v>
      </c>
      <c r="F24" s="546"/>
      <c r="G24" s="550">
        <f>INT(D24*F24)</f>
        <v>0</v>
      </c>
      <c r="H24" s="558"/>
    </row>
    <row r="25" spans="2:8" ht="13.5" customHeight="1">
      <c r="B25" s="512"/>
      <c r="C25" s="526"/>
      <c r="D25" s="531"/>
      <c r="E25" s="539"/>
      <c r="F25" s="547"/>
      <c r="G25" s="548"/>
      <c r="H25" s="557"/>
    </row>
    <row r="26" spans="2:8" ht="13.5" customHeight="1">
      <c r="B26" s="513"/>
      <c r="C26" s="528" t="s">
        <v>729</v>
      </c>
      <c r="D26" s="531">
        <v>2.6</v>
      </c>
      <c r="E26" s="540" t="s">
        <v>803</v>
      </c>
      <c r="F26" s="546"/>
      <c r="G26" s="550">
        <f>INT(D26*F26)</f>
        <v>0</v>
      </c>
      <c r="H26" s="558"/>
    </row>
    <row r="27" spans="2:8" ht="13.5" customHeight="1">
      <c r="B27" s="512"/>
      <c r="C27" s="526"/>
      <c r="D27" s="534"/>
      <c r="E27" s="539"/>
      <c r="F27" s="547"/>
      <c r="G27" s="548"/>
      <c r="H27" s="557"/>
    </row>
    <row r="28" spans="2:8" ht="13.5" customHeight="1">
      <c r="B28" s="512"/>
      <c r="C28" s="528" t="s">
        <v>775</v>
      </c>
      <c r="D28" s="535">
        <f>ROUND(D26*D24,2)</f>
        <v>1.3</v>
      </c>
      <c r="E28" s="540" t="s">
        <v>261</v>
      </c>
      <c r="F28" s="546"/>
      <c r="G28" s="550">
        <f>INT(D28*F28)</f>
        <v>0</v>
      </c>
      <c r="H28" s="558"/>
    </row>
    <row r="29" spans="2:8" ht="13.5" customHeight="1">
      <c r="B29" s="521"/>
      <c r="D29" s="531"/>
      <c r="E29" s="526"/>
      <c r="F29" s="548"/>
      <c r="G29" s="548"/>
      <c r="H29" s="560"/>
    </row>
    <row r="30" spans="2:8" ht="13.5" customHeight="1">
      <c r="B30" s="522" t="s">
        <v>1178</v>
      </c>
      <c r="D30" s="531"/>
      <c r="E30" s="526"/>
      <c r="F30" s="548"/>
      <c r="G30" s="548">
        <f>SUM(G10:G28)</f>
        <v>1791</v>
      </c>
      <c r="H30" s="560"/>
    </row>
    <row r="31" spans="2:8" ht="13.5" customHeight="1">
      <c r="B31" s="523"/>
      <c r="C31" s="523"/>
      <c r="D31" s="529"/>
      <c r="E31" s="523"/>
      <c r="F31" s="549"/>
      <c r="G31" s="551"/>
      <c r="H31" s="561"/>
    </row>
    <row r="32" spans="2:8" ht="13.5" customHeight="1">
      <c r="B32" s="524" t="s">
        <v>733</v>
      </c>
      <c r="C32" s="527"/>
      <c r="D32" s="530"/>
      <c r="E32" s="527"/>
      <c r="F32" s="550"/>
      <c r="G32" s="552">
        <f>IF(D5=0,0,INT(G30*D5))</f>
        <v>1791</v>
      </c>
      <c r="H32" s="562"/>
    </row>
    <row r="33" spans="2:8" ht="13.5" customHeight="1">
      <c r="B33" s="512"/>
      <c r="C33" s="526"/>
      <c r="D33" s="531"/>
      <c r="E33" s="538"/>
      <c r="F33" s="547"/>
      <c r="G33" s="548"/>
      <c r="H33" s="557"/>
    </row>
    <row r="34" spans="2:8" ht="13.5" customHeight="1">
      <c r="B34" s="513"/>
      <c r="C34" s="513"/>
      <c r="D34" s="530"/>
      <c r="E34" s="524"/>
      <c r="F34" s="546"/>
      <c r="G34" s="548">
        <f>INT(D34*F34)</f>
        <v>0</v>
      </c>
      <c r="H34" s="558"/>
    </row>
    <row r="35" spans="2:8" ht="13.5" customHeight="1">
      <c r="B35" s="516"/>
      <c r="C35" s="523"/>
      <c r="D35" s="536"/>
      <c r="E35" s="541"/>
      <c r="F35" s="545"/>
      <c r="G35" s="553"/>
      <c r="H35" s="555"/>
    </row>
    <row r="36" spans="2:8" ht="13.5" customHeight="1">
      <c r="B36" s="524" t="s">
        <v>428</v>
      </c>
      <c r="C36" s="513"/>
      <c r="D36" s="537">
        <f>'監理 入力表１'!D21+'監理 入力表１'!D22</f>
        <v>10</v>
      </c>
      <c r="E36" s="524" t="s">
        <v>667</v>
      </c>
      <c r="F36" s="546">
        <f>G32</f>
        <v>1791</v>
      </c>
      <c r="G36" s="554">
        <f>INT(D36*F36)</f>
        <v>17910</v>
      </c>
      <c r="H36" s="556"/>
    </row>
    <row r="37" spans="2:8" ht="13.5" customHeight="1">
      <c r="B37" s="516"/>
      <c r="C37" s="523"/>
      <c r="D37" s="529"/>
      <c r="E37" s="541"/>
      <c r="F37" s="545"/>
      <c r="G37" s="548"/>
      <c r="H37" s="559"/>
    </row>
    <row r="38" spans="2:8" ht="13.5" customHeight="1">
      <c r="B38" s="513"/>
      <c r="C38" s="513"/>
      <c r="D38" s="530"/>
      <c r="E38" s="524"/>
      <c r="F38" s="546"/>
      <c r="G38" s="550">
        <f>INT(D38*F38)</f>
        <v>0</v>
      </c>
      <c r="H38" s="558"/>
    </row>
  </sheetData>
  <mergeCells count="12">
    <mergeCell ref="B3:B4"/>
    <mergeCell ref="B5:C6"/>
    <mergeCell ref="D5:D6"/>
    <mergeCell ref="E5:E6"/>
    <mergeCell ref="F5:F6"/>
    <mergeCell ref="G7:G8"/>
    <mergeCell ref="H7:H8"/>
    <mergeCell ref="B7:B8"/>
    <mergeCell ref="C7:C8"/>
    <mergeCell ref="D7:D8"/>
    <mergeCell ref="E7:E8"/>
    <mergeCell ref="F7:F8"/>
  </mergeCells>
  <phoneticPr fontId="23"/>
  <pageMargins left="0.59055118110236227" right="0.59055118110236227" top="1.1811023622047245" bottom="0.59055118110236227" header="0.51181102362204722" footer="0.51181102362204722"/>
  <pageSetup paperSize="9" orientation="landscape" horizontalDpi="65532" verticalDpi="3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2:IF240"/>
  <sheetViews>
    <sheetView view="pageBreakPreview" topLeftCell="B1" zoomScale="80" zoomScaleNormal="60" zoomScaleSheetLayoutView="80" workbookViewId="0">
      <pane xSplit="1" ySplit="4" topLeftCell="C47" activePane="bottomRight" state="frozen"/>
      <selection pane="topRight"/>
      <selection pane="bottomLeft"/>
      <selection pane="bottomRight" activeCell="Q79" sqref="Q79"/>
    </sheetView>
  </sheetViews>
  <sheetFormatPr defaultRowHeight="15"/>
  <cols>
    <col min="1" max="1" width="2.77734375" style="563" hidden="1" customWidth="1"/>
    <col min="2" max="2" width="14.6640625" style="563" customWidth="1"/>
    <col min="3" max="3" width="21.88671875" style="563" customWidth="1"/>
    <col min="4" max="4" width="40.6640625" style="564" customWidth="1"/>
    <col min="5" max="6" width="15.6640625" style="565" customWidth="1"/>
    <col min="7" max="7" width="3.33203125" style="563" hidden="1" customWidth="1"/>
    <col min="8" max="8" width="5.6640625" style="563" hidden="1" customWidth="1"/>
    <col min="9" max="9" width="5.21875" style="563" hidden="1" customWidth="1"/>
    <col min="10" max="10" width="5.88671875" style="563" hidden="1" customWidth="1"/>
    <col min="11" max="12" width="5.109375" style="563" hidden="1" customWidth="1"/>
    <col min="13" max="13" width="5.21875" style="563" hidden="1" customWidth="1"/>
    <col min="14" max="14" width="9" style="563" hidden="1" customWidth="1"/>
    <col min="15" max="15" width="20.6640625" style="563" customWidth="1"/>
    <col min="16" max="16" width="40.6640625" style="564" customWidth="1"/>
    <col min="17" max="240" width="9" style="563" bestFit="1" customWidth="1"/>
  </cols>
  <sheetData>
    <row r="2" spans="2:16">
      <c r="B2" s="1068" t="s">
        <v>1118</v>
      </c>
      <c r="C2" s="1069"/>
      <c r="D2" s="1070"/>
      <c r="E2" s="1069"/>
      <c r="F2" s="1069"/>
      <c r="H2" s="1068" t="s">
        <v>1117</v>
      </c>
      <c r="I2" s="1069"/>
      <c r="J2" s="1069"/>
      <c r="K2" s="1069"/>
      <c r="L2" s="1069"/>
      <c r="M2" s="1070"/>
      <c r="O2" s="1063" t="s">
        <v>230</v>
      </c>
      <c r="P2" s="1063" t="s">
        <v>394</v>
      </c>
    </row>
    <row r="3" spans="2:16">
      <c r="B3" s="1066" t="s">
        <v>1196</v>
      </c>
      <c r="C3" s="1066" t="s">
        <v>795</v>
      </c>
      <c r="D3" s="1063" t="s">
        <v>27</v>
      </c>
      <c r="E3" s="585" t="s">
        <v>342</v>
      </c>
      <c r="F3" s="593" t="s">
        <v>1125</v>
      </c>
      <c r="H3" s="610" t="s">
        <v>1131</v>
      </c>
      <c r="I3" s="610" t="s">
        <v>338</v>
      </c>
      <c r="J3" s="610" t="s">
        <v>964</v>
      </c>
      <c r="K3" s="610" t="s">
        <v>1125</v>
      </c>
      <c r="L3" s="610" t="s">
        <v>184</v>
      </c>
      <c r="M3" s="610" t="s">
        <v>1239</v>
      </c>
      <c r="N3" s="617"/>
      <c r="O3" s="1064"/>
      <c r="P3" s="1064"/>
    </row>
    <row r="4" spans="2:16">
      <c r="B4" s="1067"/>
      <c r="C4" s="1067"/>
      <c r="D4" s="1064"/>
      <c r="E4" s="586" t="s">
        <v>571</v>
      </c>
      <c r="F4" s="594" t="s">
        <v>571</v>
      </c>
      <c r="H4" s="1071" t="s">
        <v>944</v>
      </c>
      <c r="I4" s="1072"/>
      <c r="J4" s="1072"/>
      <c r="K4" s="1072"/>
      <c r="L4" s="1072"/>
      <c r="M4" s="1073"/>
      <c r="N4" s="617"/>
      <c r="O4" s="1064"/>
      <c r="P4" s="1065"/>
    </row>
    <row r="5" spans="2:16" ht="27">
      <c r="B5" s="1042" t="s">
        <v>979</v>
      </c>
      <c r="C5" s="567" t="s">
        <v>998</v>
      </c>
      <c r="D5" s="573" t="s">
        <v>1217</v>
      </c>
      <c r="E5" s="587"/>
      <c r="F5" s="595"/>
      <c r="G5" s="604"/>
      <c r="H5" s="567"/>
      <c r="I5" s="567"/>
      <c r="J5" s="567"/>
      <c r="K5" s="567"/>
      <c r="L5" s="567"/>
      <c r="M5" s="567"/>
      <c r="N5" s="618"/>
      <c r="O5" s="567"/>
      <c r="P5" s="573" t="s">
        <v>129</v>
      </c>
    </row>
    <row r="6" spans="2:16" ht="27" customHeight="1">
      <c r="B6" s="1043"/>
      <c r="C6" s="1054" t="s">
        <v>621</v>
      </c>
      <c r="D6" s="574" t="s">
        <v>669</v>
      </c>
      <c r="E6" s="1055" t="b">
        <v>1</v>
      </c>
      <c r="F6" s="1060"/>
      <c r="G6" s="605"/>
      <c r="H6" s="611"/>
      <c r="I6" s="611"/>
      <c r="J6" s="611"/>
      <c r="K6" s="611"/>
      <c r="L6" s="611"/>
      <c r="M6" s="611"/>
      <c r="N6" s="619"/>
      <c r="O6" s="611"/>
      <c r="P6" s="574" t="s">
        <v>473</v>
      </c>
    </row>
    <row r="7" spans="2:16" ht="16.5" customHeight="1">
      <c r="B7" s="1043"/>
      <c r="C7" s="1045"/>
      <c r="D7" s="575" t="s">
        <v>851</v>
      </c>
      <c r="E7" s="1048"/>
      <c r="F7" s="1051"/>
      <c r="H7" s="572"/>
      <c r="I7" s="572"/>
      <c r="J7" s="572"/>
      <c r="K7" s="572"/>
      <c r="L7" s="572"/>
      <c r="M7" s="572"/>
      <c r="N7" s="617"/>
      <c r="O7" s="572"/>
      <c r="P7" s="575" t="s">
        <v>656</v>
      </c>
    </row>
    <row r="8" spans="2:16">
      <c r="B8" s="1043"/>
      <c r="C8" s="569" t="s">
        <v>206</v>
      </c>
      <c r="D8" s="571" t="s">
        <v>549</v>
      </c>
      <c r="E8" s="588"/>
      <c r="F8" s="597"/>
      <c r="H8" s="569"/>
      <c r="I8" s="569"/>
      <c r="J8" s="569"/>
      <c r="K8" s="569"/>
      <c r="L8" s="569"/>
      <c r="M8" s="569"/>
      <c r="N8" s="617"/>
      <c r="O8" s="569"/>
      <c r="P8" s="571"/>
    </row>
    <row r="9" spans="2:16">
      <c r="B9" s="1043"/>
      <c r="C9" s="569" t="s">
        <v>590</v>
      </c>
      <c r="D9" s="571" t="s">
        <v>352</v>
      </c>
      <c r="E9" s="588"/>
      <c r="F9" s="597"/>
      <c r="H9" s="569"/>
      <c r="I9" s="569"/>
      <c r="J9" s="569"/>
      <c r="K9" s="569"/>
      <c r="L9" s="569"/>
      <c r="M9" s="569"/>
      <c r="N9" s="617"/>
      <c r="O9" s="569"/>
      <c r="P9" s="571"/>
    </row>
    <row r="10" spans="2:16">
      <c r="B10" s="1043"/>
      <c r="C10" s="569" t="s">
        <v>984</v>
      </c>
      <c r="D10" s="571" t="s">
        <v>430</v>
      </c>
      <c r="E10" s="588"/>
      <c r="F10" s="597"/>
      <c r="H10" s="569"/>
      <c r="I10" s="569"/>
      <c r="J10" s="569"/>
      <c r="K10" s="569"/>
      <c r="L10" s="569"/>
      <c r="M10" s="569"/>
      <c r="N10" s="617"/>
      <c r="O10" s="569"/>
      <c r="P10" s="571" t="s">
        <v>50</v>
      </c>
    </row>
    <row r="11" spans="2:16">
      <c r="B11" s="1043"/>
      <c r="C11" s="1054" t="s">
        <v>120</v>
      </c>
      <c r="D11" s="574" t="s">
        <v>864</v>
      </c>
      <c r="E11" s="1061"/>
      <c r="F11" s="1060"/>
      <c r="G11" s="605"/>
      <c r="H11" s="611"/>
      <c r="I11" s="611"/>
      <c r="J11" s="611"/>
      <c r="K11" s="611"/>
      <c r="L11" s="611"/>
      <c r="M11" s="611"/>
      <c r="N11" s="619"/>
      <c r="O11" s="611"/>
      <c r="P11" s="574" t="s">
        <v>50</v>
      </c>
    </row>
    <row r="12" spans="2:16">
      <c r="B12" s="1043"/>
      <c r="C12" s="1045"/>
      <c r="D12" s="575" t="s">
        <v>1219</v>
      </c>
      <c r="E12" s="1062"/>
      <c r="F12" s="1051"/>
      <c r="H12" s="572"/>
      <c r="I12" s="572"/>
      <c r="J12" s="572"/>
      <c r="K12" s="572"/>
      <c r="L12" s="572"/>
      <c r="M12" s="572"/>
      <c r="N12" s="617"/>
      <c r="O12" s="572"/>
      <c r="P12" s="575" t="s">
        <v>808</v>
      </c>
    </row>
    <row r="13" spans="2:16">
      <c r="B13" s="1043"/>
      <c r="C13" s="569" t="s">
        <v>577</v>
      </c>
      <c r="D13" s="571" t="s">
        <v>106</v>
      </c>
      <c r="E13" s="588"/>
      <c r="F13" s="597"/>
      <c r="H13" s="569"/>
      <c r="I13" s="569"/>
      <c r="J13" s="569"/>
      <c r="K13" s="569"/>
      <c r="L13" s="569"/>
      <c r="M13" s="569"/>
      <c r="N13" s="617"/>
      <c r="O13" s="569"/>
      <c r="P13" s="571" t="s">
        <v>163</v>
      </c>
    </row>
    <row r="14" spans="2:16">
      <c r="B14" s="1043"/>
      <c r="C14" s="569" t="s">
        <v>1198</v>
      </c>
      <c r="D14" s="571" t="s">
        <v>878</v>
      </c>
      <c r="E14" s="588"/>
      <c r="F14" s="597"/>
      <c r="H14" s="569"/>
      <c r="I14" s="569"/>
      <c r="J14" s="569"/>
      <c r="K14" s="569"/>
      <c r="L14" s="569"/>
      <c r="M14" s="569"/>
      <c r="N14" s="617"/>
      <c r="O14" s="569"/>
      <c r="P14" s="571" t="s">
        <v>420</v>
      </c>
    </row>
    <row r="15" spans="2:16">
      <c r="B15" s="1043"/>
      <c r="C15" s="569" t="s">
        <v>638</v>
      </c>
      <c r="D15" s="571" t="s">
        <v>970</v>
      </c>
      <c r="E15" s="588"/>
      <c r="F15" s="597"/>
      <c r="H15" s="569"/>
      <c r="I15" s="569"/>
      <c r="J15" s="569"/>
      <c r="K15" s="569"/>
      <c r="L15" s="569"/>
      <c r="M15" s="569"/>
      <c r="N15" s="617"/>
      <c r="O15" s="569"/>
      <c r="P15" s="571"/>
    </row>
    <row r="16" spans="2:16" ht="30.75" customHeight="1">
      <c r="B16" s="1043"/>
      <c r="C16" s="569" t="s">
        <v>907</v>
      </c>
      <c r="D16" s="571" t="s">
        <v>1113</v>
      </c>
      <c r="E16" s="589" t="b">
        <v>1</v>
      </c>
      <c r="F16" s="597"/>
      <c r="H16" s="569"/>
      <c r="I16" s="569"/>
      <c r="J16" s="569"/>
      <c r="K16" s="569"/>
      <c r="L16" s="569"/>
      <c r="M16" s="569"/>
      <c r="N16" s="617"/>
      <c r="O16" s="569"/>
      <c r="P16" s="571" t="s">
        <v>690</v>
      </c>
    </row>
    <row r="17" spans="2:16" ht="21" customHeight="1">
      <c r="B17" s="1043"/>
      <c r="C17" s="569" t="s">
        <v>1203</v>
      </c>
      <c r="D17" s="571" t="s">
        <v>1220</v>
      </c>
      <c r="E17" s="588"/>
      <c r="F17" s="597"/>
      <c r="H17" s="569"/>
      <c r="I17" s="569"/>
      <c r="J17" s="569"/>
      <c r="K17" s="569"/>
      <c r="L17" s="569"/>
      <c r="M17" s="569"/>
      <c r="N17" s="617"/>
      <c r="O17" s="569"/>
      <c r="P17" s="571"/>
    </row>
    <row r="18" spans="2:16">
      <c r="B18" s="1043"/>
      <c r="C18" s="569" t="s">
        <v>707</v>
      </c>
      <c r="D18" s="571" t="s">
        <v>1221</v>
      </c>
      <c r="E18" s="589" t="b">
        <v>0</v>
      </c>
      <c r="F18" s="597"/>
      <c r="H18" s="569"/>
      <c r="I18" s="569"/>
      <c r="J18" s="569"/>
      <c r="K18" s="569"/>
      <c r="L18" s="569"/>
      <c r="M18" s="569"/>
      <c r="N18" s="617"/>
      <c r="O18" s="569"/>
      <c r="P18" s="571" t="s">
        <v>408</v>
      </c>
    </row>
    <row r="19" spans="2:16">
      <c r="B19" s="1043"/>
      <c r="C19" s="569" t="s">
        <v>980</v>
      </c>
      <c r="D19" s="571" t="s">
        <v>1223</v>
      </c>
      <c r="E19" s="589" t="b">
        <v>0</v>
      </c>
      <c r="F19" s="597"/>
      <c r="H19" s="569"/>
      <c r="I19" s="569"/>
      <c r="J19" s="569"/>
      <c r="K19" s="569"/>
      <c r="L19" s="569"/>
      <c r="M19" s="569"/>
      <c r="N19" s="617"/>
      <c r="O19" s="569"/>
      <c r="P19" s="571"/>
    </row>
    <row r="20" spans="2:16">
      <c r="B20" s="1043"/>
      <c r="C20" s="1054" t="s">
        <v>842</v>
      </c>
      <c r="D20" s="574" t="s">
        <v>732</v>
      </c>
      <c r="E20" s="1055" t="b">
        <v>0</v>
      </c>
      <c r="F20" s="1060"/>
      <c r="G20" s="605"/>
      <c r="H20" s="611"/>
      <c r="I20" s="611"/>
      <c r="J20" s="611"/>
      <c r="K20" s="611"/>
      <c r="L20" s="611"/>
      <c r="M20" s="611"/>
      <c r="N20" s="619"/>
      <c r="O20" s="611"/>
      <c r="P20" s="574"/>
    </row>
    <row r="21" spans="2:16">
      <c r="B21" s="1043"/>
      <c r="C21" s="1043"/>
      <c r="D21" s="576" t="s">
        <v>882</v>
      </c>
      <c r="E21" s="1047"/>
      <c r="F21" s="1050"/>
      <c r="G21" s="606"/>
      <c r="H21" s="612"/>
      <c r="I21" s="612"/>
      <c r="J21" s="612"/>
      <c r="K21" s="612"/>
      <c r="L21" s="612"/>
      <c r="M21" s="612"/>
      <c r="N21" s="612"/>
      <c r="O21" s="612"/>
      <c r="P21" s="576"/>
    </row>
    <row r="22" spans="2:16">
      <c r="B22" s="1043"/>
      <c r="C22" s="1043"/>
      <c r="D22" s="576" t="s">
        <v>834</v>
      </c>
      <c r="E22" s="1047"/>
      <c r="F22" s="1050"/>
      <c r="G22" s="606"/>
      <c r="H22" s="612"/>
      <c r="I22" s="612"/>
      <c r="J22" s="612"/>
      <c r="K22" s="612"/>
      <c r="L22" s="612"/>
      <c r="M22" s="612"/>
      <c r="N22" s="612"/>
      <c r="O22" s="612"/>
      <c r="P22" s="576"/>
    </row>
    <row r="23" spans="2:16">
      <c r="B23" s="1043"/>
      <c r="C23" s="1045"/>
      <c r="D23" s="575" t="s">
        <v>1224</v>
      </c>
      <c r="E23" s="1048"/>
      <c r="F23" s="1051"/>
      <c r="H23" s="572"/>
      <c r="I23" s="572"/>
      <c r="J23" s="572"/>
      <c r="K23" s="572"/>
      <c r="L23" s="572"/>
      <c r="M23" s="572"/>
      <c r="N23" s="617"/>
      <c r="O23" s="572"/>
      <c r="P23" s="575"/>
    </row>
    <row r="24" spans="2:16" ht="30.75" customHeight="1">
      <c r="B24" s="1043"/>
      <c r="C24" s="569" t="s">
        <v>658</v>
      </c>
      <c r="D24" s="571" t="s">
        <v>786</v>
      </c>
      <c r="E24" s="589" t="b">
        <v>0</v>
      </c>
      <c r="F24" s="597"/>
      <c r="H24" s="569"/>
      <c r="I24" s="569"/>
      <c r="J24" s="569"/>
      <c r="K24" s="569"/>
      <c r="L24" s="569"/>
      <c r="M24" s="569"/>
      <c r="N24" s="617"/>
      <c r="O24" s="569"/>
      <c r="P24" s="571" t="s">
        <v>1061</v>
      </c>
    </row>
    <row r="25" spans="2:16" ht="31.5" customHeight="1">
      <c r="B25" s="1044"/>
      <c r="C25" s="570" t="s">
        <v>1199</v>
      </c>
      <c r="D25" s="577" t="s">
        <v>925</v>
      </c>
      <c r="E25" s="590" t="b">
        <v>0</v>
      </c>
      <c r="F25" s="598"/>
      <c r="G25" s="607"/>
      <c r="H25" s="570"/>
      <c r="I25" s="570"/>
      <c r="J25" s="570"/>
      <c r="K25" s="570"/>
      <c r="L25" s="570"/>
      <c r="M25" s="570"/>
      <c r="N25" s="615"/>
      <c r="O25" s="570"/>
      <c r="P25" s="577" t="s">
        <v>867</v>
      </c>
    </row>
    <row r="26" spans="2:16" ht="18.75" customHeight="1">
      <c r="B26" s="1042" t="s">
        <v>1197</v>
      </c>
      <c r="C26" s="1042" t="s">
        <v>847</v>
      </c>
      <c r="D26" s="578" t="s">
        <v>1136</v>
      </c>
      <c r="E26" s="1046" t="b">
        <v>1</v>
      </c>
      <c r="F26" s="1049"/>
      <c r="G26" s="608"/>
      <c r="H26" s="613"/>
      <c r="I26" s="613"/>
      <c r="J26" s="613"/>
      <c r="K26" s="613"/>
      <c r="L26" s="613"/>
      <c r="M26" s="613"/>
      <c r="N26" s="613"/>
      <c r="O26" s="613"/>
      <c r="P26" s="578" t="s">
        <v>1243</v>
      </c>
    </row>
    <row r="27" spans="2:16">
      <c r="B27" s="1043"/>
      <c r="C27" s="1045"/>
      <c r="D27" s="575" t="s">
        <v>79</v>
      </c>
      <c r="E27" s="1048"/>
      <c r="F27" s="1051"/>
      <c r="H27" s="572"/>
      <c r="I27" s="572"/>
      <c r="J27" s="572"/>
      <c r="K27" s="572"/>
      <c r="L27" s="572"/>
      <c r="M27" s="572"/>
      <c r="N27" s="617"/>
      <c r="O27" s="572"/>
      <c r="P27" s="575" t="s">
        <v>936</v>
      </c>
    </row>
    <row r="28" spans="2:16">
      <c r="B28" s="1043"/>
      <c r="C28" s="1054" t="s">
        <v>1204</v>
      </c>
      <c r="D28" s="574" t="s">
        <v>556</v>
      </c>
      <c r="E28" s="1055" t="b">
        <v>1</v>
      </c>
      <c r="F28" s="599"/>
      <c r="G28" s="605"/>
      <c r="H28" s="611"/>
      <c r="I28" s="611"/>
      <c r="J28" s="611"/>
      <c r="K28" s="611"/>
      <c r="L28" s="611"/>
      <c r="M28" s="611"/>
      <c r="N28" s="619"/>
      <c r="O28" s="611"/>
      <c r="P28" s="574" t="s">
        <v>1240</v>
      </c>
    </row>
    <row r="29" spans="2:16">
      <c r="B29" s="1043"/>
      <c r="C29" s="1045"/>
      <c r="D29" s="575" t="s">
        <v>610</v>
      </c>
      <c r="E29" s="1048"/>
      <c r="F29" s="596"/>
      <c r="H29" s="572"/>
      <c r="I29" s="572"/>
      <c r="J29" s="572"/>
      <c r="K29" s="572"/>
      <c r="L29" s="572"/>
      <c r="M29" s="572"/>
      <c r="N29" s="617"/>
      <c r="O29" s="572"/>
      <c r="P29" s="575" t="s">
        <v>1240</v>
      </c>
    </row>
    <row r="30" spans="2:16" ht="28.5" customHeight="1">
      <c r="B30" s="1043"/>
      <c r="C30" s="569" t="s">
        <v>1205</v>
      </c>
      <c r="D30" s="571" t="s">
        <v>1189</v>
      </c>
      <c r="E30" s="589" t="b">
        <v>1</v>
      </c>
      <c r="F30" s="597"/>
      <c r="H30" s="569"/>
      <c r="I30" s="569"/>
      <c r="J30" s="569"/>
      <c r="K30" s="569"/>
      <c r="L30" s="569"/>
      <c r="M30" s="569"/>
      <c r="N30" s="617"/>
      <c r="O30" s="569"/>
      <c r="P30" s="571"/>
    </row>
    <row r="31" spans="2:16" ht="18.75" customHeight="1">
      <c r="B31" s="1043"/>
      <c r="C31" s="1054" t="s">
        <v>1206</v>
      </c>
      <c r="D31" s="579" t="s">
        <v>95</v>
      </c>
      <c r="E31" s="1055" t="b">
        <v>0</v>
      </c>
      <c r="F31" s="1060"/>
      <c r="H31" s="614"/>
      <c r="I31" s="614"/>
      <c r="J31" s="614"/>
      <c r="K31" s="614"/>
      <c r="L31" s="614"/>
      <c r="M31" s="614"/>
      <c r="N31" s="617"/>
      <c r="O31" s="614"/>
      <c r="P31" s="579" t="s">
        <v>1244</v>
      </c>
    </row>
    <row r="32" spans="2:16" ht="18.75" customHeight="1">
      <c r="B32" s="1043"/>
      <c r="C32" s="1043"/>
      <c r="D32" s="576" t="s">
        <v>296</v>
      </c>
      <c r="E32" s="1047"/>
      <c r="F32" s="1050"/>
      <c r="G32" s="606"/>
      <c r="H32" s="612"/>
      <c r="I32" s="612"/>
      <c r="J32" s="612"/>
      <c r="K32" s="612"/>
      <c r="L32" s="612"/>
      <c r="M32" s="612"/>
      <c r="N32" s="612"/>
      <c r="O32" s="612"/>
      <c r="P32" s="576"/>
    </row>
    <row r="33" spans="2:16" ht="18.75" customHeight="1">
      <c r="B33" s="1043"/>
      <c r="C33" s="1043"/>
      <c r="D33" s="576" t="s">
        <v>147</v>
      </c>
      <c r="E33" s="1047"/>
      <c r="F33" s="1050"/>
      <c r="G33" s="606"/>
      <c r="H33" s="612"/>
      <c r="I33" s="612"/>
      <c r="J33" s="612"/>
      <c r="K33" s="612"/>
      <c r="L33" s="612"/>
      <c r="M33" s="612"/>
      <c r="N33" s="612"/>
      <c r="O33" s="612"/>
      <c r="P33" s="576"/>
    </row>
    <row r="34" spans="2:16">
      <c r="B34" s="1043"/>
      <c r="C34" s="1045"/>
      <c r="D34" s="575" t="s">
        <v>85</v>
      </c>
      <c r="E34" s="1048"/>
      <c r="F34" s="1051"/>
      <c r="H34" s="572"/>
      <c r="I34" s="572"/>
      <c r="J34" s="572"/>
      <c r="K34" s="572"/>
      <c r="L34" s="572"/>
      <c r="M34" s="572"/>
      <c r="N34" s="617"/>
      <c r="O34" s="572"/>
      <c r="P34" s="575" t="s">
        <v>1168</v>
      </c>
    </row>
    <row r="35" spans="2:16" ht="20.25" customHeight="1">
      <c r="B35" s="1043"/>
      <c r="C35" s="569" t="s">
        <v>1211</v>
      </c>
      <c r="D35" s="571" t="s">
        <v>1228</v>
      </c>
      <c r="E35" s="589" t="b">
        <v>1</v>
      </c>
      <c r="F35" s="597"/>
      <c r="H35" s="569"/>
      <c r="I35" s="569"/>
      <c r="J35" s="569"/>
      <c r="K35" s="569"/>
      <c r="L35" s="569"/>
      <c r="M35" s="569"/>
      <c r="N35" s="617"/>
      <c r="O35" s="569"/>
      <c r="P35" s="571"/>
    </row>
    <row r="36" spans="2:16" ht="33.75" customHeight="1">
      <c r="B36" s="1044"/>
      <c r="C36" s="570" t="s">
        <v>1212</v>
      </c>
      <c r="D36" s="577" t="s">
        <v>1230</v>
      </c>
      <c r="E36" s="590" t="b">
        <v>1</v>
      </c>
      <c r="F36" s="598"/>
      <c r="G36" s="607"/>
      <c r="H36" s="570"/>
      <c r="I36" s="570"/>
      <c r="J36" s="570"/>
      <c r="K36" s="570"/>
      <c r="L36" s="570"/>
      <c r="M36" s="570"/>
      <c r="N36" s="615"/>
      <c r="O36" s="570"/>
      <c r="P36" s="577" t="s">
        <v>1056</v>
      </c>
    </row>
    <row r="37" spans="2:16" ht="29.25" customHeight="1">
      <c r="B37" s="1042" t="s">
        <v>784</v>
      </c>
      <c r="C37" s="1042" t="s">
        <v>859</v>
      </c>
      <c r="D37" s="578" t="s">
        <v>1231</v>
      </c>
      <c r="E37" s="1046" t="b">
        <v>0</v>
      </c>
      <c r="F37" s="1049"/>
      <c r="G37" s="608"/>
      <c r="H37" s="613"/>
      <c r="I37" s="613"/>
      <c r="J37" s="613"/>
      <c r="K37" s="613"/>
      <c r="L37" s="613"/>
      <c r="M37" s="613"/>
      <c r="N37" s="613"/>
      <c r="O37" s="613"/>
      <c r="P37" s="578"/>
    </row>
    <row r="38" spans="2:16" ht="21" customHeight="1">
      <c r="B38" s="1043"/>
      <c r="C38" s="1045"/>
      <c r="D38" s="575" t="s">
        <v>1147</v>
      </c>
      <c r="E38" s="1048"/>
      <c r="F38" s="1051"/>
      <c r="H38" s="572"/>
      <c r="I38" s="572"/>
      <c r="J38" s="572"/>
      <c r="K38" s="572"/>
      <c r="L38" s="572"/>
      <c r="M38" s="572"/>
      <c r="N38" s="617"/>
      <c r="O38" s="572"/>
      <c r="P38" s="575"/>
    </row>
    <row r="39" spans="2:16" ht="35.25" customHeight="1">
      <c r="B39" s="1043"/>
      <c r="C39" s="569" t="s">
        <v>1213</v>
      </c>
      <c r="D39" s="571" t="s">
        <v>271</v>
      </c>
      <c r="E39" s="589" t="b">
        <v>0</v>
      </c>
      <c r="F39" s="597"/>
      <c r="H39" s="569"/>
      <c r="I39" s="569"/>
      <c r="J39" s="569"/>
      <c r="K39" s="569"/>
      <c r="L39" s="569"/>
      <c r="M39" s="569"/>
      <c r="N39" s="617"/>
      <c r="O39" s="569"/>
      <c r="P39" s="571" t="s">
        <v>879</v>
      </c>
    </row>
    <row r="40" spans="2:16" ht="27">
      <c r="B40" s="1043"/>
      <c r="C40" s="571" t="s">
        <v>1214</v>
      </c>
      <c r="D40" s="571" t="s">
        <v>260</v>
      </c>
      <c r="E40" s="588"/>
      <c r="F40" s="597"/>
      <c r="H40" s="569"/>
      <c r="I40" s="569"/>
      <c r="J40" s="569"/>
      <c r="K40" s="569"/>
      <c r="L40" s="569"/>
      <c r="M40" s="569"/>
      <c r="N40" s="617"/>
      <c r="O40" s="569"/>
      <c r="P40" s="571"/>
    </row>
    <row r="41" spans="2:16">
      <c r="B41" s="1043"/>
      <c r="C41" s="569" t="s">
        <v>205</v>
      </c>
      <c r="D41" s="571" t="s">
        <v>380</v>
      </c>
      <c r="E41" s="589" t="b">
        <v>0</v>
      </c>
      <c r="F41" s="597"/>
      <c r="H41" s="569"/>
      <c r="I41" s="569"/>
      <c r="J41" s="569"/>
      <c r="K41" s="569"/>
      <c r="L41" s="569"/>
      <c r="M41" s="569"/>
      <c r="N41" s="617"/>
      <c r="O41" s="569"/>
      <c r="P41" s="571" t="s">
        <v>875</v>
      </c>
    </row>
    <row r="42" spans="2:16">
      <c r="B42" s="1043"/>
      <c r="C42" s="569" t="s">
        <v>289</v>
      </c>
      <c r="D42" s="571" t="s">
        <v>1232</v>
      </c>
      <c r="E42" s="589" t="b">
        <v>0</v>
      </c>
      <c r="F42" s="594" t="b">
        <v>0</v>
      </c>
      <c r="H42" s="569"/>
      <c r="I42" s="569"/>
      <c r="J42" s="569"/>
      <c r="K42" s="569"/>
      <c r="L42" s="569"/>
      <c r="M42" s="569"/>
      <c r="N42" s="617"/>
      <c r="O42" s="569"/>
      <c r="P42" s="571" t="s">
        <v>371</v>
      </c>
    </row>
    <row r="43" spans="2:16" ht="21.75" customHeight="1">
      <c r="B43" s="1043"/>
      <c r="C43" s="569" t="s">
        <v>3</v>
      </c>
      <c r="D43" s="571" t="s">
        <v>1111</v>
      </c>
      <c r="E43" s="589" t="b">
        <v>0</v>
      </c>
      <c r="F43" s="597"/>
      <c r="H43" s="569"/>
      <c r="I43" s="569"/>
      <c r="J43" s="569"/>
      <c r="K43" s="569"/>
      <c r="L43" s="569"/>
      <c r="M43" s="569"/>
      <c r="N43" s="617"/>
      <c r="O43" s="569"/>
      <c r="P43" s="571" t="s">
        <v>591</v>
      </c>
    </row>
    <row r="44" spans="2:16" ht="29.25" customHeight="1">
      <c r="B44" s="1043"/>
      <c r="C44" s="1054" t="s">
        <v>1215</v>
      </c>
      <c r="D44" s="574" t="s">
        <v>190</v>
      </c>
      <c r="E44" s="1055" t="b">
        <v>0</v>
      </c>
      <c r="F44" s="1056" t="b">
        <v>0</v>
      </c>
      <c r="G44" s="605"/>
      <c r="H44" s="611"/>
      <c r="I44" s="611"/>
      <c r="J44" s="611"/>
      <c r="K44" s="611"/>
      <c r="L44" s="611"/>
      <c r="M44" s="611"/>
      <c r="N44" s="619"/>
      <c r="O44" s="611"/>
      <c r="P44" s="574"/>
    </row>
    <row r="45" spans="2:16" ht="33.75" customHeight="1">
      <c r="B45" s="1044"/>
      <c r="C45" s="1044"/>
      <c r="D45" s="580" t="s">
        <v>353</v>
      </c>
      <c r="E45" s="1058"/>
      <c r="F45" s="1059"/>
      <c r="G45" s="607"/>
      <c r="H45" s="615"/>
      <c r="I45" s="615"/>
      <c r="J45" s="615"/>
      <c r="K45" s="615"/>
      <c r="L45" s="615"/>
      <c r="M45" s="615"/>
      <c r="N45" s="615"/>
      <c r="O45" s="615"/>
      <c r="P45" s="580" t="s">
        <v>1127</v>
      </c>
    </row>
    <row r="46" spans="2:16" ht="18" customHeight="1">
      <c r="B46" s="1042" t="s">
        <v>224</v>
      </c>
      <c r="C46" s="1042" t="s">
        <v>858</v>
      </c>
      <c r="D46" s="581" t="s">
        <v>336</v>
      </c>
      <c r="E46" s="1046" t="b">
        <v>1</v>
      </c>
      <c r="F46" s="1049"/>
      <c r="G46" s="609"/>
      <c r="H46" s="616"/>
      <c r="I46" s="616"/>
      <c r="J46" s="616"/>
      <c r="K46" s="616"/>
      <c r="L46" s="616"/>
      <c r="M46" s="616"/>
      <c r="N46" s="616"/>
      <c r="O46" s="616"/>
      <c r="P46" s="581"/>
    </row>
    <row r="47" spans="2:16" ht="18" customHeight="1">
      <c r="B47" s="1043"/>
      <c r="C47" s="1043"/>
      <c r="D47" s="582" t="s">
        <v>448</v>
      </c>
      <c r="E47" s="1047"/>
      <c r="F47" s="1050"/>
      <c r="H47" s="617"/>
      <c r="I47" s="617"/>
      <c r="J47" s="617"/>
      <c r="K47" s="617"/>
      <c r="L47" s="617"/>
      <c r="M47" s="617"/>
      <c r="N47" s="617"/>
      <c r="O47" s="617"/>
      <c r="P47" s="582"/>
    </row>
    <row r="48" spans="2:16">
      <c r="B48" s="1043"/>
      <c r="C48" s="1043"/>
      <c r="D48" s="576" t="s">
        <v>722</v>
      </c>
      <c r="E48" s="1047"/>
      <c r="F48" s="1050"/>
      <c r="G48" s="606"/>
      <c r="H48" s="612"/>
      <c r="I48" s="612"/>
      <c r="J48" s="612"/>
      <c r="K48" s="612"/>
      <c r="L48" s="612"/>
      <c r="M48" s="612"/>
      <c r="N48" s="612"/>
      <c r="O48" s="612"/>
      <c r="P48" s="576"/>
    </row>
    <row r="49" spans="2:16">
      <c r="B49" s="1043"/>
      <c r="C49" s="1043"/>
      <c r="D49" s="576" t="s">
        <v>1233</v>
      </c>
      <c r="E49" s="1047"/>
      <c r="F49" s="1050"/>
      <c r="G49" s="606"/>
      <c r="H49" s="612"/>
      <c r="I49" s="612"/>
      <c r="J49" s="612"/>
      <c r="K49" s="612"/>
      <c r="L49" s="612"/>
      <c r="M49" s="612"/>
      <c r="N49" s="612"/>
      <c r="O49" s="612"/>
      <c r="P49" s="576" t="s">
        <v>1157</v>
      </c>
    </row>
    <row r="50" spans="2:16">
      <c r="B50" s="1043"/>
      <c r="C50" s="1045"/>
      <c r="D50" s="575" t="s">
        <v>464</v>
      </c>
      <c r="E50" s="1048"/>
      <c r="F50" s="1051"/>
      <c r="H50" s="572"/>
      <c r="I50" s="572"/>
      <c r="J50" s="572"/>
      <c r="K50" s="572"/>
      <c r="L50" s="572"/>
      <c r="M50" s="572"/>
      <c r="N50" s="617"/>
      <c r="O50" s="572"/>
      <c r="P50" s="575"/>
    </row>
    <row r="51" spans="2:16" ht="21.75" customHeight="1">
      <c r="B51" s="1043"/>
      <c r="C51" s="572" t="s">
        <v>1149</v>
      </c>
      <c r="D51" s="575" t="s">
        <v>419</v>
      </c>
      <c r="E51" s="589" t="b">
        <v>0</v>
      </c>
      <c r="F51" s="600" t="b">
        <v>0</v>
      </c>
      <c r="H51" s="569"/>
      <c r="I51" s="569"/>
      <c r="J51" s="569"/>
      <c r="K51" s="569"/>
      <c r="L51" s="569"/>
      <c r="M51" s="569"/>
      <c r="N51" s="617"/>
      <c r="O51" s="569"/>
      <c r="P51" s="571"/>
    </row>
    <row r="52" spans="2:16">
      <c r="B52" s="1043"/>
      <c r="C52" s="1054" t="s">
        <v>321</v>
      </c>
      <c r="D52" s="582" t="s">
        <v>495</v>
      </c>
      <c r="E52" s="1055" t="b">
        <v>0</v>
      </c>
      <c r="F52" s="1056" t="b">
        <v>0</v>
      </c>
      <c r="H52" s="614"/>
      <c r="I52" s="614"/>
      <c r="J52" s="614"/>
      <c r="K52" s="614"/>
      <c r="L52" s="614"/>
      <c r="M52" s="614"/>
      <c r="N52" s="617"/>
      <c r="O52" s="614"/>
      <c r="P52" s="579" t="s">
        <v>143</v>
      </c>
    </row>
    <row r="53" spans="2:16">
      <c r="B53" s="1043"/>
      <c r="C53" s="1043"/>
      <c r="D53" s="576" t="s">
        <v>214</v>
      </c>
      <c r="E53" s="1047"/>
      <c r="F53" s="1057"/>
      <c r="G53" s="606"/>
      <c r="H53" s="612"/>
      <c r="I53" s="612"/>
      <c r="J53" s="612"/>
      <c r="K53" s="612"/>
      <c r="L53" s="612"/>
      <c r="M53" s="612"/>
      <c r="N53" s="612"/>
      <c r="O53" s="612"/>
      <c r="P53" s="576" t="s">
        <v>1245</v>
      </c>
    </row>
    <row r="54" spans="2:16">
      <c r="B54" s="1043"/>
      <c r="C54" s="1045"/>
      <c r="D54" s="575" t="s">
        <v>497</v>
      </c>
      <c r="E54" s="1048"/>
      <c r="F54" s="1053"/>
      <c r="H54" s="572"/>
      <c r="I54" s="572"/>
      <c r="J54" s="572"/>
      <c r="K54" s="572"/>
      <c r="L54" s="572"/>
      <c r="M54" s="572"/>
      <c r="N54" s="617"/>
      <c r="O54" s="572"/>
      <c r="P54" s="575"/>
    </row>
    <row r="55" spans="2:16">
      <c r="B55" s="1044"/>
      <c r="C55" s="570" t="s">
        <v>392</v>
      </c>
      <c r="D55" s="577" t="s">
        <v>56</v>
      </c>
      <c r="E55" s="590" t="b">
        <v>0</v>
      </c>
      <c r="F55" s="602" t="b">
        <v>0</v>
      </c>
      <c r="G55" s="607"/>
      <c r="H55" s="570"/>
      <c r="I55" s="570"/>
      <c r="J55" s="570"/>
      <c r="K55" s="570"/>
      <c r="L55" s="570"/>
      <c r="M55" s="570"/>
      <c r="N55" s="615"/>
      <c r="O55" s="570"/>
      <c r="P55" s="577"/>
    </row>
    <row r="56" spans="2:16">
      <c r="B56" s="1042" t="s">
        <v>46</v>
      </c>
      <c r="C56" s="567" t="s">
        <v>1067</v>
      </c>
      <c r="D56" s="573" t="s">
        <v>15</v>
      </c>
      <c r="E56" s="591" t="b">
        <v>0</v>
      </c>
      <c r="F56" s="603" t="b">
        <v>0</v>
      </c>
      <c r="G56" s="604"/>
      <c r="H56" s="567"/>
      <c r="I56" s="567"/>
      <c r="J56" s="567"/>
      <c r="K56" s="567"/>
      <c r="L56" s="567"/>
      <c r="M56" s="567"/>
      <c r="N56" s="618"/>
      <c r="O56" s="567"/>
      <c r="P56" s="573"/>
    </row>
    <row r="57" spans="2:16">
      <c r="B57" s="1043"/>
      <c r="C57" s="572" t="s">
        <v>1110</v>
      </c>
      <c r="D57" s="575" t="s">
        <v>764</v>
      </c>
      <c r="E57" s="589" t="b">
        <v>0</v>
      </c>
      <c r="F57" s="597"/>
      <c r="H57" s="569"/>
      <c r="I57" s="569"/>
      <c r="J57" s="569"/>
      <c r="K57" s="569"/>
      <c r="L57" s="569"/>
      <c r="M57" s="569"/>
      <c r="N57" s="617"/>
      <c r="O57" s="569"/>
      <c r="P57" s="571" t="s">
        <v>828</v>
      </c>
    </row>
    <row r="58" spans="2:16" ht="36" customHeight="1">
      <c r="B58" s="1043"/>
      <c r="C58" s="572" t="s">
        <v>280</v>
      </c>
      <c r="D58" s="575" t="s">
        <v>271</v>
      </c>
      <c r="E58" s="589" t="b">
        <v>0</v>
      </c>
      <c r="F58" s="597"/>
      <c r="H58" s="569"/>
      <c r="I58" s="569"/>
      <c r="J58" s="569"/>
      <c r="K58" s="569"/>
      <c r="L58" s="569"/>
      <c r="M58" s="569"/>
      <c r="N58" s="617"/>
      <c r="O58" s="569"/>
      <c r="P58" s="571"/>
    </row>
    <row r="59" spans="2:16" ht="27">
      <c r="B59" s="1043"/>
      <c r="C59" s="572" t="s">
        <v>1216</v>
      </c>
      <c r="D59" s="575" t="s">
        <v>930</v>
      </c>
      <c r="E59" s="589" t="b">
        <v>0</v>
      </c>
      <c r="F59" s="600" t="b">
        <v>0</v>
      </c>
      <c r="H59" s="569"/>
      <c r="I59" s="569"/>
      <c r="J59" s="569"/>
      <c r="K59" s="569"/>
      <c r="L59" s="569"/>
      <c r="M59" s="569"/>
      <c r="N59" s="617"/>
      <c r="O59" s="569"/>
      <c r="P59" s="571" t="s">
        <v>291</v>
      </c>
    </row>
    <row r="60" spans="2:16">
      <c r="B60" s="1043"/>
      <c r="C60" s="1054" t="s">
        <v>249</v>
      </c>
      <c r="D60" s="582" t="s">
        <v>1089</v>
      </c>
      <c r="E60" s="1055" t="b">
        <v>0</v>
      </c>
      <c r="F60" s="1056" t="b">
        <v>0</v>
      </c>
      <c r="H60" s="614"/>
      <c r="I60" s="614"/>
      <c r="J60" s="614"/>
      <c r="K60" s="614"/>
      <c r="L60" s="614"/>
      <c r="M60" s="614"/>
      <c r="N60" s="617"/>
      <c r="O60" s="614"/>
      <c r="P60" s="579" t="s">
        <v>1247</v>
      </c>
    </row>
    <row r="61" spans="2:16">
      <c r="B61" s="1043"/>
      <c r="C61" s="1043"/>
      <c r="D61" s="576" t="s">
        <v>96</v>
      </c>
      <c r="E61" s="1047"/>
      <c r="F61" s="1057"/>
      <c r="G61" s="606"/>
      <c r="H61" s="612"/>
      <c r="I61" s="612"/>
      <c r="J61" s="612"/>
      <c r="K61" s="612"/>
      <c r="L61" s="612"/>
      <c r="M61" s="612"/>
      <c r="N61" s="612"/>
      <c r="O61" s="612"/>
      <c r="P61" s="576" t="s">
        <v>116</v>
      </c>
    </row>
    <row r="62" spans="2:16">
      <c r="B62" s="1043"/>
      <c r="C62" s="1043"/>
      <c r="D62" s="576" t="s">
        <v>896</v>
      </c>
      <c r="E62" s="1047"/>
      <c r="F62" s="1057"/>
      <c r="G62" s="606"/>
      <c r="H62" s="612"/>
      <c r="I62" s="612"/>
      <c r="J62" s="612"/>
      <c r="K62" s="612"/>
      <c r="L62" s="612"/>
      <c r="M62" s="612"/>
      <c r="N62" s="612"/>
      <c r="O62" s="612"/>
      <c r="P62" s="576" t="s">
        <v>143</v>
      </c>
    </row>
    <row r="63" spans="2:16">
      <c r="B63" s="1043"/>
      <c r="C63" s="1045"/>
      <c r="D63" s="575" t="s">
        <v>109</v>
      </c>
      <c r="E63" s="1048"/>
      <c r="F63" s="1053"/>
      <c r="H63" s="572"/>
      <c r="I63" s="572"/>
      <c r="J63" s="572"/>
      <c r="K63" s="572"/>
      <c r="L63" s="572"/>
      <c r="M63" s="572"/>
      <c r="N63" s="617"/>
      <c r="O63" s="572"/>
      <c r="P63" s="575"/>
    </row>
    <row r="64" spans="2:16">
      <c r="B64" s="1044"/>
      <c r="C64" s="570" t="s">
        <v>982</v>
      </c>
      <c r="D64" s="577" t="s">
        <v>899</v>
      </c>
      <c r="E64" s="592"/>
      <c r="F64" s="598"/>
      <c r="G64" s="607"/>
      <c r="H64" s="570"/>
      <c r="I64" s="570"/>
      <c r="J64" s="570"/>
      <c r="K64" s="570"/>
      <c r="L64" s="570"/>
      <c r="M64" s="570"/>
      <c r="N64" s="615"/>
      <c r="O64" s="570"/>
      <c r="P64" s="577"/>
    </row>
    <row r="65" spans="2:16">
      <c r="B65" s="1042" t="s">
        <v>876</v>
      </c>
      <c r="C65" s="1042" t="s">
        <v>791</v>
      </c>
      <c r="D65" s="578" t="s">
        <v>263</v>
      </c>
      <c r="E65" s="1046" t="b">
        <v>0</v>
      </c>
      <c r="F65" s="1052" t="b">
        <v>1</v>
      </c>
      <c r="G65" s="608"/>
      <c r="H65" s="613"/>
      <c r="I65" s="613"/>
      <c r="J65" s="613"/>
      <c r="K65" s="613"/>
      <c r="L65" s="613"/>
      <c r="M65" s="613"/>
      <c r="N65" s="613"/>
      <c r="O65" s="613"/>
      <c r="P65" s="578" t="s">
        <v>4</v>
      </c>
    </row>
    <row r="66" spans="2:16">
      <c r="B66" s="1043"/>
      <c r="C66" s="1045"/>
      <c r="D66" s="575" t="s">
        <v>773</v>
      </c>
      <c r="E66" s="1048"/>
      <c r="F66" s="1053"/>
      <c r="H66" s="572"/>
      <c r="I66" s="572"/>
      <c r="J66" s="572"/>
      <c r="K66" s="572"/>
      <c r="L66" s="572"/>
      <c r="M66" s="572"/>
      <c r="N66" s="617"/>
      <c r="O66" s="572"/>
      <c r="P66" s="575"/>
    </row>
    <row r="67" spans="2:16">
      <c r="B67" s="1043"/>
      <c r="C67" s="1054" t="s">
        <v>299</v>
      </c>
      <c r="D67" s="583" t="s">
        <v>263</v>
      </c>
      <c r="E67" s="1055" t="b">
        <v>0</v>
      </c>
      <c r="F67" s="1056" t="b">
        <v>0</v>
      </c>
      <c r="G67" s="605"/>
      <c r="H67" s="611"/>
      <c r="I67" s="611"/>
      <c r="J67" s="611"/>
      <c r="K67" s="611"/>
      <c r="L67" s="611"/>
      <c r="M67" s="611"/>
      <c r="N67" s="619"/>
      <c r="O67" s="611"/>
      <c r="P67" s="574" t="s">
        <v>4</v>
      </c>
    </row>
    <row r="68" spans="2:16">
      <c r="B68" s="1043"/>
      <c r="C68" s="1045"/>
      <c r="D68" s="575" t="s">
        <v>1235</v>
      </c>
      <c r="E68" s="1048"/>
      <c r="F68" s="1053"/>
      <c r="H68" s="572"/>
      <c r="I68" s="572"/>
      <c r="J68" s="572"/>
      <c r="K68" s="572"/>
      <c r="L68" s="572"/>
      <c r="M68" s="572"/>
      <c r="N68" s="617"/>
      <c r="O68" s="572"/>
      <c r="P68" s="575"/>
    </row>
    <row r="69" spans="2:16">
      <c r="B69" s="1043"/>
      <c r="C69" s="572" t="s">
        <v>789</v>
      </c>
      <c r="D69" s="575" t="s">
        <v>325</v>
      </c>
      <c r="E69" s="589" t="b">
        <v>0</v>
      </c>
      <c r="F69" s="600" t="b">
        <v>0</v>
      </c>
      <c r="H69" s="569"/>
      <c r="I69" s="569"/>
      <c r="J69" s="569"/>
      <c r="K69" s="569"/>
      <c r="L69" s="569"/>
      <c r="M69" s="569"/>
      <c r="N69" s="617"/>
      <c r="O69" s="569"/>
      <c r="P69" s="571" t="s">
        <v>613</v>
      </c>
    </row>
    <row r="70" spans="2:16" ht="21" customHeight="1">
      <c r="B70" s="1044"/>
      <c r="C70" s="570" t="s">
        <v>268</v>
      </c>
      <c r="D70" s="577" t="s">
        <v>751</v>
      </c>
      <c r="E70" s="590" t="b">
        <v>0</v>
      </c>
      <c r="F70" s="602" t="b">
        <v>0</v>
      </c>
      <c r="G70" s="607"/>
      <c r="H70" s="570"/>
      <c r="I70" s="570"/>
      <c r="J70" s="570"/>
      <c r="K70" s="570"/>
      <c r="L70" s="570"/>
      <c r="M70" s="570"/>
      <c r="N70" s="615"/>
      <c r="O70" s="570"/>
      <c r="P70" s="577" t="s">
        <v>1248</v>
      </c>
    </row>
    <row r="71" spans="2:16">
      <c r="B71" s="1042" t="s">
        <v>693</v>
      </c>
      <c r="C71" s="1042" t="s">
        <v>373</v>
      </c>
      <c r="D71" s="584" t="s">
        <v>1167</v>
      </c>
      <c r="E71" s="1046" t="b">
        <v>1</v>
      </c>
      <c r="F71" s="1049"/>
      <c r="G71" s="604"/>
      <c r="H71" s="618"/>
      <c r="I71" s="618"/>
      <c r="J71" s="618"/>
      <c r="K71" s="618"/>
      <c r="L71" s="618"/>
      <c r="M71" s="618"/>
      <c r="N71" s="618"/>
      <c r="O71" s="618"/>
      <c r="P71" s="584"/>
    </row>
    <row r="72" spans="2:16">
      <c r="B72" s="1043"/>
      <c r="C72" s="1043"/>
      <c r="D72" s="576" t="s">
        <v>1238</v>
      </c>
      <c r="E72" s="1047"/>
      <c r="F72" s="1050"/>
      <c r="G72" s="606"/>
      <c r="H72" s="612"/>
      <c r="I72" s="612"/>
      <c r="J72" s="612"/>
      <c r="K72" s="612"/>
      <c r="L72" s="612"/>
      <c r="M72" s="612"/>
      <c r="N72" s="612"/>
      <c r="O72" s="612"/>
      <c r="P72" s="576"/>
    </row>
    <row r="73" spans="2:16">
      <c r="B73" s="1043"/>
      <c r="C73" s="1045"/>
      <c r="D73" s="575" t="s">
        <v>148</v>
      </c>
      <c r="E73" s="1048"/>
      <c r="F73" s="1051"/>
      <c r="H73" s="572"/>
      <c r="I73" s="572"/>
      <c r="J73" s="572"/>
      <c r="K73" s="572"/>
      <c r="L73" s="572"/>
      <c r="M73" s="572"/>
      <c r="N73" s="617"/>
      <c r="O73" s="572"/>
      <c r="P73" s="575"/>
    </row>
    <row r="74" spans="2:16">
      <c r="B74" s="1043"/>
      <c r="C74" s="572" t="s">
        <v>287</v>
      </c>
      <c r="D74" s="575" t="s">
        <v>1144</v>
      </c>
      <c r="E74" s="589" t="b">
        <v>0</v>
      </c>
      <c r="F74" s="597"/>
      <c r="H74" s="569"/>
      <c r="I74" s="569"/>
      <c r="J74" s="569"/>
      <c r="K74" s="569"/>
      <c r="L74" s="569"/>
      <c r="M74" s="569"/>
      <c r="N74" s="617"/>
      <c r="O74" s="569"/>
      <c r="P74" s="571"/>
    </row>
    <row r="75" spans="2:16">
      <c r="B75" s="1044"/>
      <c r="C75" s="570" t="s">
        <v>1141</v>
      </c>
      <c r="D75" s="577" t="s">
        <v>306</v>
      </c>
      <c r="E75" s="590" t="b">
        <v>0</v>
      </c>
      <c r="F75" s="598"/>
      <c r="G75" s="607"/>
      <c r="H75" s="570"/>
      <c r="I75" s="570"/>
      <c r="J75" s="570"/>
      <c r="K75" s="570"/>
      <c r="L75" s="570"/>
      <c r="M75" s="570"/>
      <c r="N75" s="615"/>
      <c r="O75" s="570"/>
      <c r="P75" s="577"/>
    </row>
    <row r="78" spans="2:16">
      <c r="E78" s="565">
        <f>COUNTIF(E5:E75,"TRUE")</f>
        <v>9</v>
      </c>
      <c r="F78" s="565">
        <f>COUNTIF(F5:F75,"TRUE")</f>
        <v>1</v>
      </c>
    </row>
    <row r="240" spans="5:5">
      <c r="E240" s="565" t="b">
        <v>0</v>
      </c>
    </row>
  </sheetData>
  <mergeCells count="57">
    <mergeCell ref="P2:P4"/>
    <mergeCell ref="B3:B4"/>
    <mergeCell ref="C3:C4"/>
    <mergeCell ref="D3:D4"/>
    <mergeCell ref="C6:C7"/>
    <mergeCell ref="E6:E7"/>
    <mergeCell ref="F6:F7"/>
    <mergeCell ref="B2:D2"/>
    <mergeCell ref="E2:F2"/>
    <mergeCell ref="H2:M2"/>
    <mergeCell ref="H4:M4"/>
    <mergeCell ref="O2:O4"/>
    <mergeCell ref="C11:C12"/>
    <mergeCell ref="E11:E12"/>
    <mergeCell ref="F11:F12"/>
    <mergeCell ref="C20:C23"/>
    <mergeCell ref="E20:E23"/>
    <mergeCell ref="F20:F23"/>
    <mergeCell ref="C26:C27"/>
    <mergeCell ref="E26:E27"/>
    <mergeCell ref="F26:F27"/>
    <mergeCell ref="C28:C29"/>
    <mergeCell ref="E28:E29"/>
    <mergeCell ref="C31:C34"/>
    <mergeCell ref="E31:E34"/>
    <mergeCell ref="F31:F34"/>
    <mergeCell ref="C37:C38"/>
    <mergeCell ref="E37:E38"/>
    <mergeCell ref="F37:F38"/>
    <mergeCell ref="C44:C45"/>
    <mergeCell ref="E44:E45"/>
    <mergeCell ref="F44:F45"/>
    <mergeCell ref="C46:C50"/>
    <mergeCell ref="E46:E50"/>
    <mergeCell ref="F46:F50"/>
    <mergeCell ref="C52:C54"/>
    <mergeCell ref="E52:E54"/>
    <mergeCell ref="F52:F54"/>
    <mergeCell ref="C60:C63"/>
    <mergeCell ref="E60:E63"/>
    <mergeCell ref="F60:F63"/>
    <mergeCell ref="B71:B75"/>
    <mergeCell ref="C71:C73"/>
    <mergeCell ref="E71:E73"/>
    <mergeCell ref="F71:F73"/>
    <mergeCell ref="B5:B25"/>
    <mergeCell ref="B26:B36"/>
    <mergeCell ref="B37:B45"/>
    <mergeCell ref="B46:B55"/>
    <mergeCell ref="B56:B64"/>
    <mergeCell ref="B65:B70"/>
    <mergeCell ref="C65:C66"/>
    <mergeCell ref="E65:E66"/>
    <mergeCell ref="F65:F66"/>
    <mergeCell ref="C67:C68"/>
    <mergeCell ref="E67:E68"/>
    <mergeCell ref="F67:F68"/>
  </mergeCells>
  <phoneticPr fontId="9"/>
  <printOptions horizontalCentered="1" verticalCentered="1"/>
  <pageMargins left="0.15748031496062992" right="0.19685039370078736" top="0.62992125984251968" bottom="0.23622047244094488" header="0.15748031496062992" footer="0.19685039370078736"/>
  <pageSetup paperSize="9" scale="50" orientation="portrait" horizontalDpi="65533" r:id="rId1"/>
  <headerFooter alignWithMargins="0">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1">
              <controlPr defaultSize="0" autoPict="0">
                <anchor moveWithCells="1">
                  <from>
                    <xdr:col>4</xdr:col>
                    <xdr:colOff>0</xdr:colOff>
                    <xdr:row>5</xdr:row>
                    <xdr:rowOff>0</xdr:rowOff>
                  </from>
                  <to>
                    <xdr:col>4</xdr:col>
                    <xdr:colOff>304800</xdr:colOff>
                    <xdr:row>5</xdr:row>
                    <xdr:rowOff>209550</xdr:rowOff>
                  </to>
                </anchor>
              </controlPr>
            </control>
          </mc:Choice>
        </mc:AlternateContent>
        <mc:AlternateContent xmlns:mc="http://schemas.openxmlformats.org/markup-compatibility/2006">
          <mc:Choice Requires="x14">
            <control shapeId="8194" r:id="rId5" name="チェック 2">
              <controlPr defaultSize="0" autoPict="0">
                <anchor moveWithCells="1">
                  <from>
                    <xdr:col>4</xdr:col>
                    <xdr:colOff>0</xdr:colOff>
                    <xdr:row>15</xdr:row>
                    <xdr:rowOff>0</xdr:rowOff>
                  </from>
                  <to>
                    <xdr:col>4</xdr:col>
                    <xdr:colOff>304800</xdr:colOff>
                    <xdr:row>15</xdr:row>
                    <xdr:rowOff>209550</xdr:rowOff>
                  </to>
                </anchor>
              </controlPr>
            </control>
          </mc:Choice>
        </mc:AlternateContent>
        <mc:AlternateContent xmlns:mc="http://schemas.openxmlformats.org/markup-compatibility/2006">
          <mc:Choice Requires="x14">
            <control shapeId="8195" r:id="rId6" name="チェック 3">
              <controlPr defaultSize="0" autoPict="0">
                <anchor moveWithCells="1">
                  <from>
                    <xdr:col>4</xdr:col>
                    <xdr:colOff>0</xdr:colOff>
                    <xdr:row>18</xdr:row>
                    <xdr:rowOff>0</xdr:rowOff>
                  </from>
                  <to>
                    <xdr:col>4</xdr:col>
                    <xdr:colOff>304800</xdr:colOff>
                    <xdr:row>19</xdr:row>
                    <xdr:rowOff>28575</xdr:rowOff>
                  </to>
                </anchor>
              </controlPr>
            </control>
          </mc:Choice>
        </mc:AlternateContent>
        <mc:AlternateContent xmlns:mc="http://schemas.openxmlformats.org/markup-compatibility/2006">
          <mc:Choice Requires="x14">
            <control shapeId="8196" r:id="rId7" name="チェック 4">
              <controlPr defaultSize="0" autoPict="0">
                <anchor moveWithCells="1">
                  <from>
                    <xdr:col>4</xdr:col>
                    <xdr:colOff>0</xdr:colOff>
                    <xdr:row>17</xdr:row>
                    <xdr:rowOff>0</xdr:rowOff>
                  </from>
                  <to>
                    <xdr:col>4</xdr:col>
                    <xdr:colOff>304800</xdr:colOff>
                    <xdr:row>18</xdr:row>
                    <xdr:rowOff>28575</xdr:rowOff>
                  </to>
                </anchor>
              </controlPr>
            </control>
          </mc:Choice>
        </mc:AlternateContent>
        <mc:AlternateContent xmlns:mc="http://schemas.openxmlformats.org/markup-compatibility/2006">
          <mc:Choice Requires="x14">
            <control shapeId="8197" r:id="rId8" name="チェック 5">
              <controlPr defaultSize="0" autoPict="0">
                <anchor moveWithCells="1">
                  <from>
                    <xdr:col>4</xdr:col>
                    <xdr:colOff>0</xdr:colOff>
                    <xdr:row>19</xdr:row>
                    <xdr:rowOff>0</xdr:rowOff>
                  </from>
                  <to>
                    <xdr:col>4</xdr:col>
                    <xdr:colOff>304800</xdr:colOff>
                    <xdr:row>20</xdr:row>
                    <xdr:rowOff>28575</xdr:rowOff>
                  </to>
                </anchor>
              </controlPr>
            </control>
          </mc:Choice>
        </mc:AlternateContent>
        <mc:AlternateContent xmlns:mc="http://schemas.openxmlformats.org/markup-compatibility/2006">
          <mc:Choice Requires="x14">
            <control shapeId="8198" r:id="rId9" name="チェック 6">
              <controlPr defaultSize="0" autoPict="0">
                <anchor moveWithCells="1">
                  <from>
                    <xdr:col>4</xdr:col>
                    <xdr:colOff>0</xdr:colOff>
                    <xdr:row>23</xdr:row>
                    <xdr:rowOff>0</xdr:rowOff>
                  </from>
                  <to>
                    <xdr:col>4</xdr:col>
                    <xdr:colOff>304800</xdr:colOff>
                    <xdr:row>23</xdr:row>
                    <xdr:rowOff>209550</xdr:rowOff>
                  </to>
                </anchor>
              </controlPr>
            </control>
          </mc:Choice>
        </mc:AlternateContent>
        <mc:AlternateContent xmlns:mc="http://schemas.openxmlformats.org/markup-compatibility/2006">
          <mc:Choice Requires="x14">
            <control shapeId="8199" r:id="rId10" name="チェック 7">
              <controlPr defaultSize="0" autoPict="0">
                <anchor moveWithCells="1">
                  <from>
                    <xdr:col>4</xdr:col>
                    <xdr:colOff>0</xdr:colOff>
                    <xdr:row>24</xdr:row>
                    <xdr:rowOff>0</xdr:rowOff>
                  </from>
                  <to>
                    <xdr:col>4</xdr:col>
                    <xdr:colOff>304800</xdr:colOff>
                    <xdr:row>24</xdr:row>
                    <xdr:rowOff>209550</xdr:rowOff>
                  </to>
                </anchor>
              </controlPr>
            </control>
          </mc:Choice>
        </mc:AlternateContent>
        <mc:AlternateContent xmlns:mc="http://schemas.openxmlformats.org/markup-compatibility/2006">
          <mc:Choice Requires="x14">
            <control shapeId="8200" r:id="rId11" name="チェック 8">
              <controlPr defaultSize="0" autoPict="0">
                <anchor moveWithCells="1">
                  <from>
                    <xdr:col>4</xdr:col>
                    <xdr:colOff>0</xdr:colOff>
                    <xdr:row>25</xdr:row>
                    <xdr:rowOff>0</xdr:rowOff>
                  </from>
                  <to>
                    <xdr:col>4</xdr:col>
                    <xdr:colOff>304800</xdr:colOff>
                    <xdr:row>25</xdr:row>
                    <xdr:rowOff>209550</xdr:rowOff>
                  </to>
                </anchor>
              </controlPr>
            </control>
          </mc:Choice>
        </mc:AlternateContent>
        <mc:AlternateContent xmlns:mc="http://schemas.openxmlformats.org/markup-compatibility/2006">
          <mc:Choice Requires="x14">
            <control shapeId="8201" r:id="rId12" name="チェック 9">
              <controlPr defaultSize="0" autoPict="0">
                <anchor moveWithCells="1">
                  <from>
                    <xdr:col>4</xdr:col>
                    <xdr:colOff>0</xdr:colOff>
                    <xdr:row>27</xdr:row>
                    <xdr:rowOff>0</xdr:rowOff>
                  </from>
                  <to>
                    <xdr:col>4</xdr:col>
                    <xdr:colOff>304800</xdr:colOff>
                    <xdr:row>27</xdr:row>
                    <xdr:rowOff>209550</xdr:rowOff>
                  </to>
                </anchor>
              </controlPr>
            </control>
          </mc:Choice>
        </mc:AlternateContent>
        <mc:AlternateContent xmlns:mc="http://schemas.openxmlformats.org/markup-compatibility/2006">
          <mc:Choice Requires="x14">
            <control shapeId="8202" r:id="rId13" name="チェック 10">
              <controlPr defaultSize="0" autoPict="0">
                <anchor moveWithCells="1">
                  <from>
                    <xdr:col>4</xdr:col>
                    <xdr:colOff>0</xdr:colOff>
                    <xdr:row>29</xdr:row>
                    <xdr:rowOff>0</xdr:rowOff>
                  </from>
                  <to>
                    <xdr:col>4</xdr:col>
                    <xdr:colOff>304800</xdr:colOff>
                    <xdr:row>29</xdr:row>
                    <xdr:rowOff>209550</xdr:rowOff>
                  </to>
                </anchor>
              </controlPr>
            </control>
          </mc:Choice>
        </mc:AlternateContent>
        <mc:AlternateContent xmlns:mc="http://schemas.openxmlformats.org/markup-compatibility/2006">
          <mc:Choice Requires="x14">
            <control shapeId="8203" r:id="rId14" name="チェック 11">
              <controlPr defaultSize="0" autoPict="0">
                <anchor moveWithCells="1">
                  <from>
                    <xdr:col>4</xdr:col>
                    <xdr:colOff>0</xdr:colOff>
                    <xdr:row>30</xdr:row>
                    <xdr:rowOff>0</xdr:rowOff>
                  </from>
                  <to>
                    <xdr:col>4</xdr:col>
                    <xdr:colOff>304800</xdr:colOff>
                    <xdr:row>30</xdr:row>
                    <xdr:rowOff>209550</xdr:rowOff>
                  </to>
                </anchor>
              </controlPr>
            </control>
          </mc:Choice>
        </mc:AlternateContent>
        <mc:AlternateContent xmlns:mc="http://schemas.openxmlformats.org/markup-compatibility/2006">
          <mc:Choice Requires="x14">
            <control shapeId="8204" r:id="rId15" name="チェック 12">
              <controlPr defaultSize="0" autoPict="0">
                <anchor moveWithCells="1">
                  <from>
                    <xdr:col>4</xdr:col>
                    <xdr:colOff>0</xdr:colOff>
                    <xdr:row>34</xdr:row>
                    <xdr:rowOff>0</xdr:rowOff>
                  </from>
                  <to>
                    <xdr:col>4</xdr:col>
                    <xdr:colOff>304800</xdr:colOff>
                    <xdr:row>34</xdr:row>
                    <xdr:rowOff>209550</xdr:rowOff>
                  </to>
                </anchor>
              </controlPr>
            </control>
          </mc:Choice>
        </mc:AlternateContent>
        <mc:AlternateContent xmlns:mc="http://schemas.openxmlformats.org/markup-compatibility/2006">
          <mc:Choice Requires="x14">
            <control shapeId="8205" r:id="rId16" name="チェック 13">
              <controlPr defaultSize="0" autoPict="0">
                <anchor moveWithCells="1">
                  <from>
                    <xdr:col>4</xdr:col>
                    <xdr:colOff>0</xdr:colOff>
                    <xdr:row>35</xdr:row>
                    <xdr:rowOff>0</xdr:rowOff>
                  </from>
                  <to>
                    <xdr:col>4</xdr:col>
                    <xdr:colOff>304800</xdr:colOff>
                    <xdr:row>35</xdr:row>
                    <xdr:rowOff>209550</xdr:rowOff>
                  </to>
                </anchor>
              </controlPr>
            </control>
          </mc:Choice>
        </mc:AlternateContent>
        <mc:AlternateContent xmlns:mc="http://schemas.openxmlformats.org/markup-compatibility/2006">
          <mc:Choice Requires="x14">
            <control shapeId="8206" r:id="rId17" name="チェック 14">
              <controlPr defaultSize="0" autoPict="0">
                <anchor moveWithCells="1">
                  <from>
                    <xdr:col>4</xdr:col>
                    <xdr:colOff>0</xdr:colOff>
                    <xdr:row>36</xdr:row>
                    <xdr:rowOff>0</xdr:rowOff>
                  </from>
                  <to>
                    <xdr:col>4</xdr:col>
                    <xdr:colOff>304800</xdr:colOff>
                    <xdr:row>36</xdr:row>
                    <xdr:rowOff>209550</xdr:rowOff>
                  </to>
                </anchor>
              </controlPr>
            </control>
          </mc:Choice>
        </mc:AlternateContent>
        <mc:AlternateContent xmlns:mc="http://schemas.openxmlformats.org/markup-compatibility/2006">
          <mc:Choice Requires="x14">
            <control shapeId="8207" r:id="rId18" name="チェック 15">
              <controlPr defaultSize="0" autoPict="0">
                <anchor moveWithCells="1">
                  <from>
                    <xdr:col>4</xdr:col>
                    <xdr:colOff>0</xdr:colOff>
                    <xdr:row>38</xdr:row>
                    <xdr:rowOff>0</xdr:rowOff>
                  </from>
                  <to>
                    <xdr:col>4</xdr:col>
                    <xdr:colOff>304800</xdr:colOff>
                    <xdr:row>38</xdr:row>
                    <xdr:rowOff>209550</xdr:rowOff>
                  </to>
                </anchor>
              </controlPr>
            </control>
          </mc:Choice>
        </mc:AlternateContent>
        <mc:AlternateContent xmlns:mc="http://schemas.openxmlformats.org/markup-compatibility/2006">
          <mc:Choice Requires="x14">
            <control shapeId="8208" r:id="rId19" name="チェック 16">
              <controlPr defaultSize="0" autoPict="0">
                <anchor moveWithCells="1">
                  <from>
                    <xdr:col>4</xdr:col>
                    <xdr:colOff>0</xdr:colOff>
                    <xdr:row>40</xdr:row>
                    <xdr:rowOff>0</xdr:rowOff>
                  </from>
                  <to>
                    <xdr:col>4</xdr:col>
                    <xdr:colOff>304800</xdr:colOff>
                    <xdr:row>41</xdr:row>
                    <xdr:rowOff>28575</xdr:rowOff>
                  </to>
                </anchor>
              </controlPr>
            </control>
          </mc:Choice>
        </mc:AlternateContent>
        <mc:AlternateContent xmlns:mc="http://schemas.openxmlformats.org/markup-compatibility/2006">
          <mc:Choice Requires="x14">
            <control shapeId="8209" r:id="rId20" name="チェック 17">
              <controlPr defaultSize="0" autoPict="0">
                <anchor moveWithCells="1">
                  <from>
                    <xdr:col>4</xdr:col>
                    <xdr:colOff>0</xdr:colOff>
                    <xdr:row>41</xdr:row>
                    <xdr:rowOff>0</xdr:rowOff>
                  </from>
                  <to>
                    <xdr:col>4</xdr:col>
                    <xdr:colOff>304800</xdr:colOff>
                    <xdr:row>42</xdr:row>
                    <xdr:rowOff>28575</xdr:rowOff>
                  </to>
                </anchor>
              </controlPr>
            </control>
          </mc:Choice>
        </mc:AlternateContent>
        <mc:AlternateContent xmlns:mc="http://schemas.openxmlformats.org/markup-compatibility/2006">
          <mc:Choice Requires="x14">
            <control shapeId="8210" r:id="rId21" name="チェック 18">
              <controlPr defaultSize="0" autoPict="0">
                <anchor moveWithCells="1">
                  <from>
                    <xdr:col>4</xdr:col>
                    <xdr:colOff>0</xdr:colOff>
                    <xdr:row>42</xdr:row>
                    <xdr:rowOff>0</xdr:rowOff>
                  </from>
                  <to>
                    <xdr:col>4</xdr:col>
                    <xdr:colOff>304800</xdr:colOff>
                    <xdr:row>42</xdr:row>
                    <xdr:rowOff>209550</xdr:rowOff>
                  </to>
                </anchor>
              </controlPr>
            </control>
          </mc:Choice>
        </mc:AlternateContent>
        <mc:AlternateContent xmlns:mc="http://schemas.openxmlformats.org/markup-compatibility/2006">
          <mc:Choice Requires="x14">
            <control shapeId="8211" r:id="rId22" name="チェック 19">
              <controlPr defaultSize="0" autoPict="0">
                <anchor moveWithCells="1">
                  <from>
                    <xdr:col>4</xdr:col>
                    <xdr:colOff>0</xdr:colOff>
                    <xdr:row>43</xdr:row>
                    <xdr:rowOff>0</xdr:rowOff>
                  </from>
                  <to>
                    <xdr:col>4</xdr:col>
                    <xdr:colOff>304800</xdr:colOff>
                    <xdr:row>43</xdr:row>
                    <xdr:rowOff>209550</xdr:rowOff>
                  </to>
                </anchor>
              </controlPr>
            </control>
          </mc:Choice>
        </mc:AlternateContent>
        <mc:AlternateContent xmlns:mc="http://schemas.openxmlformats.org/markup-compatibility/2006">
          <mc:Choice Requires="x14">
            <control shapeId="8212" r:id="rId23" name="チェック 20">
              <controlPr defaultSize="0" autoPict="0">
                <anchor moveWithCells="1">
                  <from>
                    <xdr:col>4</xdr:col>
                    <xdr:colOff>0</xdr:colOff>
                    <xdr:row>45</xdr:row>
                    <xdr:rowOff>0</xdr:rowOff>
                  </from>
                  <to>
                    <xdr:col>4</xdr:col>
                    <xdr:colOff>304800</xdr:colOff>
                    <xdr:row>45</xdr:row>
                    <xdr:rowOff>209550</xdr:rowOff>
                  </to>
                </anchor>
              </controlPr>
            </control>
          </mc:Choice>
        </mc:AlternateContent>
        <mc:AlternateContent xmlns:mc="http://schemas.openxmlformats.org/markup-compatibility/2006">
          <mc:Choice Requires="x14">
            <control shapeId="8213" r:id="rId24" name="チェック 21">
              <controlPr defaultSize="0" autoPict="0">
                <anchor moveWithCells="1">
                  <from>
                    <xdr:col>4</xdr:col>
                    <xdr:colOff>0</xdr:colOff>
                    <xdr:row>50</xdr:row>
                    <xdr:rowOff>0</xdr:rowOff>
                  </from>
                  <to>
                    <xdr:col>4</xdr:col>
                    <xdr:colOff>304800</xdr:colOff>
                    <xdr:row>50</xdr:row>
                    <xdr:rowOff>209550</xdr:rowOff>
                  </to>
                </anchor>
              </controlPr>
            </control>
          </mc:Choice>
        </mc:AlternateContent>
        <mc:AlternateContent xmlns:mc="http://schemas.openxmlformats.org/markup-compatibility/2006">
          <mc:Choice Requires="x14">
            <control shapeId="8214" r:id="rId25" name="チェック 22">
              <controlPr defaultSize="0" autoPict="0">
                <anchor moveWithCells="1">
                  <from>
                    <xdr:col>4</xdr:col>
                    <xdr:colOff>0</xdr:colOff>
                    <xdr:row>51</xdr:row>
                    <xdr:rowOff>0</xdr:rowOff>
                  </from>
                  <to>
                    <xdr:col>4</xdr:col>
                    <xdr:colOff>304800</xdr:colOff>
                    <xdr:row>52</xdr:row>
                    <xdr:rowOff>28575</xdr:rowOff>
                  </to>
                </anchor>
              </controlPr>
            </control>
          </mc:Choice>
        </mc:AlternateContent>
        <mc:AlternateContent xmlns:mc="http://schemas.openxmlformats.org/markup-compatibility/2006">
          <mc:Choice Requires="x14">
            <control shapeId="8215" r:id="rId26" name="チェック 23">
              <controlPr defaultSize="0" autoPict="0">
                <anchor moveWithCells="1">
                  <from>
                    <xdr:col>4</xdr:col>
                    <xdr:colOff>0</xdr:colOff>
                    <xdr:row>54</xdr:row>
                    <xdr:rowOff>0</xdr:rowOff>
                  </from>
                  <to>
                    <xdr:col>4</xdr:col>
                    <xdr:colOff>304800</xdr:colOff>
                    <xdr:row>55</xdr:row>
                    <xdr:rowOff>19050</xdr:rowOff>
                  </to>
                </anchor>
              </controlPr>
            </control>
          </mc:Choice>
        </mc:AlternateContent>
        <mc:AlternateContent xmlns:mc="http://schemas.openxmlformats.org/markup-compatibility/2006">
          <mc:Choice Requires="x14">
            <control shapeId="8216" r:id="rId27" name="チェック 24">
              <controlPr defaultSize="0" autoPict="0">
                <anchor moveWithCells="1">
                  <from>
                    <xdr:col>4</xdr:col>
                    <xdr:colOff>0</xdr:colOff>
                    <xdr:row>55</xdr:row>
                    <xdr:rowOff>0</xdr:rowOff>
                  </from>
                  <to>
                    <xdr:col>4</xdr:col>
                    <xdr:colOff>304800</xdr:colOff>
                    <xdr:row>56</xdr:row>
                    <xdr:rowOff>19050</xdr:rowOff>
                  </to>
                </anchor>
              </controlPr>
            </control>
          </mc:Choice>
        </mc:AlternateContent>
        <mc:AlternateContent xmlns:mc="http://schemas.openxmlformats.org/markup-compatibility/2006">
          <mc:Choice Requires="x14">
            <control shapeId="8217" r:id="rId28" name="チェック 25">
              <controlPr defaultSize="0" autoPict="0">
                <anchor moveWithCells="1">
                  <from>
                    <xdr:col>4</xdr:col>
                    <xdr:colOff>0</xdr:colOff>
                    <xdr:row>56</xdr:row>
                    <xdr:rowOff>0</xdr:rowOff>
                  </from>
                  <to>
                    <xdr:col>4</xdr:col>
                    <xdr:colOff>304800</xdr:colOff>
                    <xdr:row>57</xdr:row>
                    <xdr:rowOff>28575</xdr:rowOff>
                  </to>
                </anchor>
              </controlPr>
            </control>
          </mc:Choice>
        </mc:AlternateContent>
        <mc:AlternateContent xmlns:mc="http://schemas.openxmlformats.org/markup-compatibility/2006">
          <mc:Choice Requires="x14">
            <control shapeId="8218" r:id="rId29" name="チェック 26">
              <controlPr defaultSize="0" autoPict="0">
                <anchor moveWithCells="1">
                  <from>
                    <xdr:col>4</xdr:col>
                    <xdr:colOff>0</xdr:colOff>
                    <xdr:row>57</xdr:row>
                    <xdr:rowOff>0</xdr:rowOff>
                  </from>
                  <to>
                    <xdr:col>4</xdr:col>
                    <xdr:colOff>304800</xdr:colOff>
                    <xdr:row>57</xdr:row>
                    <xdr:rowOff>209550</xdr:rowOff>
                  </to>
                </anchor>
              </controlPr>
            </control>
          </mc:Choice>
        </mc:AlternateContent>
        <mc:AlternateContent xmlns:mc="http://schemas.openxmlformats.org/markup-compatibility/2006">
          <mc:Choice Requires="x14">
            <control shapeId="8219" r:id="rId30" name="チェック 27">
              <controlPr defaultSize="0" autoPict="0">
                <anchor moveWithCells="1">
                  <from>
                    <xdr:col>4</xdr:col>
                    <xdr:colOff>0</xdr:colOff>
                    <xdr:row>58</xdr:row>
                    <xdr:rowOff>0</xdr:rowOff>
                  </from>
                  <to>
                    <xdr:col>4</xdr:col>
                    <xdr:colOff>304800</xdr:colOff>
                    <xdr:row>58</xdr:row>
                    <xdr:rowOff>209550</xdr:rowOff>
                  </to>
                </anchor>
              </controlPr>
            </control>
          </mc:Choice>
        </mc:AlternateContent>
        <mc:AlternateContent xmlns:mc="http://schemas.openxmlformats.org/markup-compatibility/2006">
          <mc:Choice Requires="x14">
            <control shapeId="8220" r:id="rId31" name="チェック 28">
              <controlPr defaultSize="0" autoPict="0">
                <anchor moveWithCells="1">
                  <from>
                    <xdr:col>4</xdr:col>
                    <xdr:colOff>0</xdr:colOff>
                    <xdr:row>59</xdr:row>
                    <xdr:rowOff>0</xdr:rowOff>
                  </from>
                  <to>
                    <xdr:col>4</xdr:col>
                    <xdr:colOff>304800</xdr:colOff>
                    <xdr:row>60</xdr:row>
                    <xdr:rowOff>28575</xdr:rowOff>
                  </to>
                </anchor>
              </controlPr>
            </control>
          </mc:Choice>
        </mc:AlternateContent>
        <mc:AlternateContent xmlns:mc="http://schemas.openxmlformats.org/markup-compatibility/2006">
          <mc:Choice Requires="x14">
            <control shapeId="8221" r:id="rId32" name="チェック 29">
              <controlPr defaultSize="0" autoPict="0">
                <anchor moveWithCells="1">
                  <from>
                    <xdr:col>4</xdr:col>
                    <xdr:colOff>0</xdr:colOff>
                    <xdr:row>64</xdr:row>
                    <xdr:rowOff>0</xdr:rowOff>
                  </from>
                  <to>
                    <xdr:col>4</xdr:col>
                    <xdr:colOff>304800</xdr:colOff>
                    <xdr:row>65</xdr:row>
                    <xdr:rowOff>19050</xdr:rowOff>
                  </to>
                </anchor>
              </controlPr>
            </control>
          </mc:Choice>
        </mc:AlternateContent>
        <mc:AlternateContent xmlns:mc="http://schemas.openxmlformats.org/markup-compatibility/2006">
          <mc:Choice Requires="x14">
            <control shapeId="8222" r:id="rId33" name="チェック 30">
              <controlPr defaultSize="0" autoPict="0">
                <anchor moveWithCells="1">
                  <from>
                    <xdr:col>4</xdr:col>
                    <xdr:colOff>0</xdr:colOff>
                    <xdr:row>66</xdr:row>
                    <xdr:rowOff>0</xdr:rowOff>
                  </from>
                  <to>
                    <xdr:col>4</xdr:col>
                    <xdr:colOff>304800</xdr:colOff>
                    <xdr:row>67</xdr:row>
                    <xdr:rowOff>28575</xdr:rowOff>
                  </to>
                </anchor>
              </controlPr>
            </control>
          </mc:Choice>
        </mc:AlternateContent>
        <mc:AlternateContent xmlns:mc="http://schemas.openxmlformats.org/markup-compatibility/2006">
          <mc:Choice Requires="x14">
            <control shapeId="8223" r:id="rId34" name="チェック 31">
              <controlPr defaultSize="0" autoPict="0">
                <anchor moveWithCells="1">
                  <from>
                    <xdr:col>4</xdr:col>
                    <xdr:colOff>0</xdr:colOff>
                    <xdr:row>68</xdr:row>
                    <xdr:rowOff>0</xdr:rowOff>
                  </from>
                  <to>
                    <xdr:col>4</xdr:col>
                    <xdr:colOff>304800</xdr:colOff>
                    <xdr:row>69</xdr:row>
                    <xdr:rowOff>28575</xdr:rowOff>
                  </to>
                </anchor>
              </controlPr>
            </control>
          </mc:Choice>
        </mc:AlternateContent>
        <mc:AlternateContent xmlns:mc="http://schemas.openxmlformats.org/markup-compatibility/2006">
          <mc:Choice Requires="x14">
            <control shapeId="8224" r:id="rId35" name="チェック 32">
              <controlPr defaultSize="0" autoPict="0">
                <anchor moveWithCells="1">
                  <from>
                    <xdr:col>4</xdr:col>
                    <xdr:colOff>0</xdr:colOff>
                    <xdr:row>69</xdr:row>
                    <xdr:rowOff>0</xdr:rowOff>
                  </from>
                  <to>
                    <xdr:col>4</xdr:col>
                    <xdr:colOff>304800</xdr:colOff>
                    <xdr:row>69</xdr:row>
                    <xdr:rowOff>209550</xdr:rowOff>
                  </to>
                </anchor>
              </controlPr>
            </control>
          </mc:Choice>
        </mc:AlternateContent>
        <mc:AlternateContent xmlns:mc="http://schemas.openxmlformats.org/markup-compatibility/2006">
          <mc:Choice Requires="x14">
            <control shapeId="8225" r:id="rId36" name="チェック 33">
              <controlPr defaultSize="0" autoPict="0">
                <anchor moveWithCells="1">
                  <from>
                    <xdr:col>4</xdr:col>
                    <xdr:colOff>0</xdr:colOff>
                    <xdr:row>70</xdr:row>
                    <xdr:rowOff>0</xdr:rowOff>
                  </from>
                  <to>
                    <xdr:col>4</xdr:col>
                    <xdr:colOff>304800</xdr:colOff>
                    <xdr:row>71</xdr:row>
                    <xdr:rowOff>19050</xdr:rowOff>
                  </to>
                </anchor>
              </controlPr>
            </control>
          </mc:Choice>
        </mc:AlternateContent>
        <mc:AlternateContent xmlns:mc="http://schemas.openxmlformats.org/markup-compatibility/2006">
          <mc:Choice Requires="x14">
            <control shapeId="8226" r:id="rId37" name="チェック 34">
              <controlPr defaultSize="0" autoPict="0">
                <anchor moveWithCells="1">
                  <from>
                    <xdr:col>4</xdr:col>
                    <xdr:colOff>0</xdr:colOff>
                    <xdr:row>73</xdr:row>
                    <xdr:rowOff>0</xdr:rowOff>
                  </from>
                  <to>
                    <xdr:col>4</xdr:col>
                    <xdr:colOff>304800</xdr:colOff>
                    <xdr:row>74</xdr:row>
                    <xdr:rowOff>28575</xdr:rowOff>
                  </to>
                </anchor>
              </controlPr>
            </control>
          </mc:Choice>
        </mc:AlternateContent>
        <mc:AlternateContent xmlns:mc="http://schemas.openxmlformats.org/markup-compatibility/2006">
          <mc:Choice Requires="x14">
            <control shapeId="8227" r:id="rId38" name="チェック 35">
              <controlPr defaultSize="0" autoPict="0">
                <anchor moveWithCells="1">
                  <from>
                    <xdr:col>4</xdr:col>
                    <xdr:colOff>0</xdr:colOff>
                    <xdr:row>74</xdr:row>
                    <xdr:rowOff>0</xdr:rowOff>
                  </from>
                  <to>
                    <xdr:col>4</xdr:col>
                    <xdr:colOff>304800</xdr:colOff>
                    <xdr:row>75</xdr:row>
                    <xdr:rowOff>19050</xdr:rowOff>
                  </to>
                </anchor>
              </controlPr>
            </control>
          </mc:Choice>
        </mc:AlternateContent>
        <mc:AlternateContent xmlns:mc="http://schemas.openxmlformats.org/markup-compatibility/2006">
          <mc:Choice Requires="x14">
            <control shapeId="8228" r:id="rId39" name="チェック 36">
              <controlPr defaultSize="0" autoPict="0">
                <anchor moveWithCells="1">
                  <from>
                    <xdr:col>5</xdr:col>
                    <xdr:colOff>0</xdr:colOff>
                    <xdr:row>69</xdr:row>
                    <xdr:rowOff>0</xdr:rowOff>
                  </from>
                  <to>
                    <xdr:col>5</xdr:col>
                    <xdr:colOff>304800</xdr:colOff>
                    <xdr:row>69</xdr:row>
                    <xdr:rowOff>209550</xdr:rowOff>
                  </to>
                </anchor>
              </controlPr>
            </control>
          </mc:Choice>
        </mc:AlternateContent>
        <mc:AlternateContent xmlns:mc="http://schemas.openxmlformats.org/markup-compatibility/2006">
          <mc:Choice Requires="x14">
            <control shapeId="8229" r:id="rId40" name="チェック 37">
              <controlPr defaultSize="0" autoPict="0">
                <anchor moveWithCells="1">
                  <from>
                    <xdr:col>5</xdr:col>
                    <xdr:colOff>0</xdr:colOff>
                    <xdr:row>68</xdr:row>
                    <xdr:rowOff>0</xdr:rowOff>
                  </from>
                  <to>
                    <xdr:col>5</xdr:col>
                    <xdr:colOff>304800</xdr:colOff>
                    <xdr:row>69</xdr:row>
                    <xdr:rowOff>28575</xdr:rowOff>
                  </to>
                </anchor>
              </controlPr>
            </control>
          </mc:Choice>
        </mc:AlternateContent>
        <mc:AlternateContent xmlns:mc="http://schemas.openxmlformats.org/markup-compatibility/2006">
          <mc:Choice Requires="x14">
            <control shapeId="8230" r:id="rId41" name="チェック 38">
              <controlPr defaultSize="0" autoPict="0">
                <anchor moveWithCells="1">
                  <from>
                    <xdr:col>5</xdr:col>
                    <xdr:colOff>0</xdr:colOff>
                    <xdr:row>66</xdr:row>
                    <xdr:rowOff>0</xdr:rowOff>
                  </from>
                  <to>
                    <xdr:col>5</xdr:col>
                    <xdr:colOff>304800</xdr:colOff>
                    <xdr:row>67</xdr:row>
                    <xdr:rowOff>28575</xdr:rowOff>
                  </to>
                </anchor>
              </controlPr>
            </control>
          </mc:Choice>
        </mc:AlternateContent>
        <mc:AlternateContent xmlns:mc="http://schemas.openxmlformats.org/markup-compatibility/2006">
          <mc:Choice Requires="x14">
            <control shapeId="8231" r:id="rId42" name="チェック 39">
              <controlPr defaultSize="0" autoPict="0">
                <anchor moveWithCells="1">
                  <from>
                    <xdr:col>5</xdr:col>
                    <xdr:colOff>0</xdr:colOff>
                    <xdr:row>64</xdr:row>
                    <xdr:rowOff>0</xdr:rowOff>
                  </from>
                  <to>
                    <xdr:col>5</xdr:col>
                    <xdr:colOff>304800</xdr:colOff>
                    <xdr:row>65</xdr:row>
                    <xdr:rowOff>19050</xdr:rowOff>
                  </to>
                </anchor>
              </controlPr>
            </control>
          </mc:Choice>
        </mc:AlternateContent>
        <mc:AlternateContent xmlns:mc="http://schemas.openxmlformats.org/markup-compatibility/2006">
          <mc:Choice Requires="x14">
            <control shapeId="8232" r:id="rId43" name="チェック 40">
              <controlPr defaultSize="0" autoPict="0">
                <anchor moveWithCells="1">
                  <from>
                    <xdr:col>5</xdr:col>
                    <xdr:colOff>0</xdr:colOff>
                    <xdr:row>59</xdr:row>
                    <xdr:rowOff>0</xdr:rowOff>
                  </from>
                  <to>
                    <xdr:col>5</xdr:col>
                    <xdr:colOff>304800</xdr:colOff>
                    <xdr:row>60</xdr:row>
                    <xdr:rowOff>28575</xdr:rowOff>
                  </to>
                </anchor>
              </controlPr>
            </control>
          </mc:Choice>
        </mc:AlternateContent>
        <mc:AlternateContent xmlns:mc="http://schemas.openxmlformats.org/markup-compatibility/2006">
          <mc:Choice Requires="x14">
            <control shapeId="8233" r:id="rId44" name="チェック 41">
              <controlPr defaultSize="0" autoPict="0">
                <anchor moveWithCells="1">
                  <from>
                    <xdr:col>5</xdr:col>
                    <xdr:colOff>0</xdr:colOff>
                    <xdr:row>58</xdr:row>
                    <xdr:rowOff>0</xdr:rowOff>
                  </from>
                  <to>
                    <xdr:col>5</xdr:col>
                    <xdr:colOff>304800</xdr:colOff>
                    <xdr:row>58</xdr:row>
                    <xdr:rowOff>209550</xdr:rowOff>
                  </to>
                </anchor>
              </controlPr>
            </control>
          </mc:Choice>
        </mc:AlternateContent>
        <mc:AlternateContent xmlns:mc="http://schemas.openxmlformats.org/markup-compatibility/2006">
          <mc:Choice Requires="x14">
            <control shapeId="8234" r:id="rId45" name="チェック 42">
              <controlPr defaultSize="0" autoPict="0">
                <anchor moveWithCells="1">
                  <from>
                    <xdr:col>5</xdr:col>
                    <xdr:colOff>0</xdr:colOff>
                    <xdr:row>55</xdr:row>
                    <xdr:rowOff>0</xdr:rowOff>
                  </from>
                  <to>
                    <xdr:col>5</xdr:col>
                    <xdr:colOff>304800</xdr:colOff>
                    <xdr:row>56</xdr:row>
                    <xdr:rowOff>19050</xdr:rowOff>
                  </to>
                </anchor>
              </controlPr>
            </control>
          </mc:Choice>
        </mc:AlternateContent>
        <mc:AlternateContent xmlns:mc="http://schemas.openxmlformats.org/markup-compatibility/2006">
          <mc:Choice Requires="x14">
            <control shapeId="8235" r:id="rId46" name="チェック 43">
              <controlPr defaultSize="0" autoPict="0">
                <anchor moveWithCells="1">
                  <from>
                    <xdr:col>5</xdr:col>
                    <xdr:colOff>0</xdr:colOff>
                    <xdr:row>54</xdr:row>
                    <xdr:rowOff>0</xdr:rowOff>
                  </from>
                  <to>
                    <xdr:col>5</xdr:col>
                    <xdr:colOff>304800</xdr:colOff>
                    <xdr:row>55</xdr:row>
                    <xdr:rowOff>19050</xdr:rowOff>
                  </to>
                </anchor>
              </controlPr>
            </control>
          </mc:Choice>
        </mc:AlternateContent>
        <mc:AlternateContent xmlns:mc="http://schemas.openxmlformats.org/markup-compatibility/2006">
          <mc:Choice Requires="x14">
            <control shapeId="8236" r:id="rId47" name="チェック 44">
              <controlPr defaultSize="0" autoPict="0">
                <anchor moveWithCells="1">
                  <from>
                    <xdr:col>5</xdr:col>
                    <xdr:colOff>0</xdr:colOff>
                    <xdr:row>51</xdr:row>
                    <xdr:rowOff>0</xdr:rowOff>
                  </from>
                  <to>
                    <xdr:col>5</xdr:col>
                    <xdr:colOff>304800</xdr:colOff>
                    <xdr:row>52</xdr:row>
                    <xdr:rowOff>28575</xdr:rowOff>
                  </to>
                </anchor>
              </controlPr>
            </control>
          </mc:Choice>
        </mc:AlternateContent>
        <mc:AlternateContent xmlns:mc="http://schemas.openxmlformats.org/markup-compatibility/2006">
          <mc:Choice Requires="x14">
            <control shapeId="8237" r:id="rId48" name="チェック 45">
              <controlPr defaultSize="0" autoPict="0">
                <anchor moveWithCells="1">
                  <from>
                    <xdr:col>5</xdr:col>
                    <xdr:colOff>0</xdr:colOff>
                    <xdr:row>50</xdr:row>
                    <xdr:rowOff>0</xdr:rowOff>
                  </from>
                  <to>
                    <xdr:col>5</xdr:col>
                    <xdr:colOff>304800</xdr:colOff>
                    <xdr:row>50</xdr:row>
                    <xdr:rowOff>209550</xdr:rowOff>
                  </to>
                </anchor>
              </controlPr>
            </control>
          </mc:Choice>
        </mc:AlternateContent>
        <mc:AlternateContent xmlns:mc="http://schemas.openxmlformats.org/markup-compatibility/2006">
          <mc:Choice Requires="x14">
            <control shapeId="8238" r:id="rId49" name="チェック 46">
              <controlPr defaultSize="0" autoPict="0">
                <anchor moveWithCells="1">
                  <from>
                    <xdr:col>5</xdr:col>
                    <xdr:colOff>0</xdr:colOff>
                    <xdr:row>43</xdr:row>
                    <xdr:rowOff>0</xdr:rowOff>
                  </from>
                  <to>
                    <xdr:col>5</xdr:col>
                    <xdr:colOff>304800</xdr:colOff>
                    <xdr:row>43</xdr:row>
                    <xdr:rowOff>209550</xdr:rowOff>
                  </to>
                </anchor>
              </controlPr>
            </control>
          </mc:Choice>
        </mc:AlternateContent>
        <mc:AlternateContent xmlns:mc="http://schemas.openxmlformats.org/markup-compatibility/2006">
          <mc:Choice Requires="x14">
            <control shapeId="8239" r:id="rId50" name="チェック 47">
              <controlPr defaultSize="0" autoPict="0">
                <anchor moveWithCells="1">
                  <from>
                    <xdr:col>5</xdr:col>
                    <xdr:colOff>0</xdr:colOff>
                    <xdr:row>41</xdr:row>
                    <xdr:rowOff>0</xdr:rowOff>
                  </from>
                  <to>
                    <xdr:col>5</xdr:col>
                    <xdr:colOff>304800</xdr:colOff>
                    <xdr:row>42</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2:IF253"/>
  <sheetViews>
    <sheetView view="pageBreakPreview" topLeftCell="B1" zoomScale="80" zoomScaleSheetLayoutView="80" workbookViewId="0">
      <pane xSplit="1" ySplit="4" topLeftCell="C146" activePane="bottomRight" state="frozen"/>
      <selection pane="topRight"/>
      <selection pane="bottomLeft"/>
      <selection pane="bottomRight" activeCell="R14" sqref="R14"/>
    </sheetView>
  </sheetViews>
  <sheetFormatPr defaultRowHeight="15"/>
  <cols>
    <col min="1" max="1" width="2.77734375" style="563" hidden="1" customWidth="1"/>
    <col min="2" max="2" width="14.88671875" style="563" customWidth="1"/>
    <col min="3" max="3" width="15.88671875" style="564" customWidth="1"/>
    <col min="4" max="4" width="40.6640625" style="564" customWidth="1"/>
    <col min="5" max="6" width="15.6640625" style="565" customWidth="1"/>
    <col min="7" max="7" width="3.33203125" style="563" hidden="1" customWidth="1"/>
    <col min="8" max="8" width="5.6640625" style="563" hidden="1" customWidth="1"/>
    <col min="9" max="9" width="5.21875" style="563" hidden="1" customWidth="1"/>
    <col min="10" max="10" width="5.88671875" style="563" hidden="1" customWidth="1"/>
    <col min="11" max="12" width="5.109375" style="563" hidden="1" customWidth="1"/>
    <col min="13" max="13" width="5.21875" style="563" hidden="1" customWidth="1"/>
    <col min="14" max="14" width="9" style="563" hidden="1" customWidth="1"/>
    <col min="15" max="15" width="20.6640625" style="563" customWidth="1"/>
    <col min="16" max="16" width="39" style="564" customWidth="1"/>
    <col min="17" max="240" width="9" style="563" bestFit="1" customWidth="1"/>
  </cols>
  <sheetData>
    <row r="2" spans="2:16">
      <c r="B2" s="1068" t="s">
        <v>1118</v>
      </c>
      <c r="C2" s="1105"/>
      <c r="D2" s="1106"/>
      <c r="E2" s="1069"/>
      <c r="F2" s="1069"/>
      <c r="H2" s="1068" t="s">
        <v>1117</v>
      </c>
      <c r="I2" s="1069"/>
      <c r="J2" s="1069"/>
      <c r="K2" s="1069"/>
      <c r="L2" s="1069"/>
      <c r="M2" s="1070"/>
      <c r="O2" s="1063" t="s">
        <v>230</v>
      </c>
      <c r="P2" s="1063" t="s">
        <v>394</v>
      </c>
    </row>
    <row r="3" spans="2:16">
      <c r="B3" s="1066" t="s">
        <v>1196</v>
      </c>
      <c r="C3" s="1063" t="s">
        <v>795</v>
      </c>
      <c r="D3" s="1063" t="s">
        <v>27</v>
      </c>
      <c r="E3" s="585" t="s">
        <v>342</v>
      </c>
      <c r="F3" s="593" t="s">
        <v>1125</v>
      </c>
      <c r="H3" s="610" t="s">
        <v>1131</v>
      </c>
      <c r="I3" s="610" t="s">
        <v>338</v>
      </c>
      <c r="J3" s="610" t="s">
        <v>964</v>
      </c>
      <c r="K3" s="610" t="s">
        <v>1125</v>
      </c>
      <c r="L3" s="610" t="s">
        <v>184</v>
      </c>
      <c r="M3" s="610" t="s">
        <v>1239</v>
      </c>
      <c r="N3" s="617"/>
      <c r="O3" s="1064"/>
      <c r="P3" s="1064"/>
    </row>
    <row r="4" spans="2:16">
      <c r="B4" s="1082"/>
      <c r="C4" s="1082"/>
      <c r="D4" s="1082"/>
      <c r="E4" s="627" t="s">
        <v>571</v>
      </c>
      <c r="F4" s="602" t="s">
        <v>571</v>
      </c>
      <c r="G4" s="607"/>
      <c r="H4" s="1107" t="s">
        <v>944</v>
      </c>
      <c r="I4" s="1108"/>
      <c r="J4" s="1108"/>
      <c r="K4" s="1108"/>
      <c r="L4" s="1108"/>
      <c r="M4" s="1109"/>
      <c r="N4" s="615"/>
      <c r="O4" s="1065"/>
      <c r="P4" s="1065"/>
    </row>
    <row r="5" spans="2:16" ht="27" customHeight="1">
      <c r="B5" s="1042" t="s">
        <v>270</v>
      </c>
      <c r="C5" s="1080" t="s">
        <v>238</v>
      </c>
      <c r="D5" s="583" t="s">
        <v>1031</v>
      </c>
      <c r="E5" s="1086" t="b">
        <v>0</v>
      </c>
      <c r="F5" s="1052" t="b">
        <v>0</v>
      </c>
      <c r="G5" s="605"/>
      <c r="H5" s="619"/>
      <c r="I5" s="619"/>
      <c r="J5" s="619"/>
      <c r="K5" s="619"/>
      <c r="L5" s="619"/>
      <c r="M5" s="619"/>
      <c r="N5" s="619"/>
      <c r="O5" s="619"/>
      <c r="P5" s="574"/>
    </row>
    <row r="6" spans="2:16" ht="16.5" customHeight="1">
      <c r="B6" s="1081"/>
      <c r="C6" s="1099"/>
      <c r="D6" s="575" t="s">
        <v>1287</v>
      </c>
      <c r="E6" s="1079"/>
      <c r="F6" s="1053"/>
      <c r="H6" s="572"/>
      <c r="I6" s="572"/>
      <c r="J6" s="572"/>
      <c r="K6" s="572"/>
      <c r="L6" s="572"/>
      <c r="M6" s="572"/>
      <c r="N6" s="617"/>
      <c r="O6" s="572"/>
      <c r="P6" s="575" t="s">
        <v>62</v>
      </c>
    </row>
    <row r="7" spans="2:16">
      <c r="B7" s="1081"/>
      <c r="C7" s="1074" t="s">
        <v>866</v>
      </c>
      <c r="D7" s="574" t="s">
        <v>359</v>
      </c>
      <c r="E7" s="1077" t="b">
        <v>0</v>
      </c>
      <c r="F7" s="1056" t="b">
        <v>0</v>
      </c>
      <c r="G7" s="605"/>
      <c r="H7" s="611"/>
      <c r="I7" s="611"/>
      <c r="J7" s="611"/>
      <c r="K7" s="611"/>
      <c r="L7" s="611"/>
      <c r="M7" s="611"/>
      <c r="N7" s="619"/>
      <c r="O7" s="611"/>
      <c r="P7" s="574"/>
    </row>
    <row r="8" spans="2:16">
      <c r="B8" s="1081"/>
      <c r="C8" s="1081"/>
      <c r="D8" s="576" t="s">
        <v>1288</v>
      </c>
      <c r="E8" s="1078"/>
      <c r="F8" s="1057"/>
      <c r="G8" s="606"/>
      <c r="H8" s="612"/>
      <c r="I8" s="612"/>
      <c r="J8" s="612"/>
      <c r="K8" s="612"/>
      <c r="L8" s="612"/>
      <c r="M8" s="612"/>
      <c r="N8" s="612"/>
      <c r="O8" s="612"/>
      <c r="P8" s="576" t="s">
        <v>481</v>
      </c>
    </row>
    <row r="9" spans="2:16">
      <c r="B9" s="1081"/>
      <c r="C9" s="1081"/>
      <c r="D9" s="583" t="s">
        <v>1164</v>
      </c>
      <c r="E9" s="1078"/>
      <c r="F9" s="1057"/>
      <c r="G9" s="605"/>
      <c r="H9" s="619"/>
      <c r="I9" s="619"/>
      <c r="J9" s="619"/>
      <c r="K9" s="619"/>
      <c r="L9" s="619"/>
      <c r="M9" s="619"/>
      <c r="N9" s="619"/>
      <c r="O9" s="619"/>
      <c r="P9" s="583"/>
    </row>
    <row r="10" spans="2:16">
      <c r="B10" s="1082"/>
      <c r="C10" s="1082"/>
      <c r="D10" s="580" t="s">
        <v>717</v>
      </c>
      <c r="E10" s="1087"/>
      <c r="F10" s="1059"/>
      <c r="G10" s="607"/>
      <c r="H10" s="615"/>
      <c r="I10" s="615"/>
      <c r="J10" s="615"/>
      <c r="K10" s="615"/>
      <c r="L10" s="615"/>
      <c r="M10" s="615"/>
      <c r="N10" s="615"/>
      <c r="O10" s="615"/>
      <c r="P10" s="580"/>
    </row>
    <row r="11" spans="2:16" ht="30.75" customHeight="1">
      <c r="B11" s="1042" t="s">
        <v>1249</v>
      </c>
      <c r="C11" s="1080" t="s">
        <v>1256</v>
      </c>
      <c r="D11" s="578" t="s">
        <v>1166</v>
      </c>
      <c r="E11" s="1086" t="b">
        <v>0</v>
      </c>
      <c r="F11" s="1052" t="b">
        <v>0</v>
      </c>
      <c r="G11" s="608"/>
      <c r="H11" s="613"/>
      <c r="I11" s="613"/>
      <c r="J11" s="613"/>
      <c r="K11" s="613"/>
      <c r="L11" s="613"/>
      <c r="M11" s="613"/>
      <c r="N11" s="613"/>
      <c r="O11" s="613"/>
      <c r="P11" s="578" t="s">
        <v>1242</v>
      </c>
    </row>
    <row r="12" spans="2:16" ht="30.75" customHeight="1">
      <c r="B12" s="1081"/>
      <c r="C12" s="1081"/>
      <c r="D12" s="583" t="s">
        <v>139</v>
      </c>
      <c r="E12" s="1078"/>
      <c r="F12" s="1057"/>
      <c r="G12" s="605"/>
      <c r="H12" s="619"/>
      <c r="I12" s="619"/>
      <c r="J12" s="619"/>
      <c r="K12" s="619"/>
      <c r="L12" s="619"/>
      <c r="M12" s="619"/>
      <c r="N12" s="619"/>
      <c r="O12" s="619"/>
      <c r="P12" s="583" t="s">
        <v>1370</v>
      </c>
    </row>
    <row r="13" spans="2:16" ht="30.75" customHeight="1">
      <c r="B13" s="1081"/>
      <c r="C13" s="1081"/>
      <c r="D13" s="583" t="s">
        <v>1008</v>
      </c>
      <c r="E13" s="1078"/>
      <c r="F13" s="1057"/>
      <c r="G13" s="605"/>
      <c r="H13" s="619"/>
      <c r="I13" s="619"/>
      <c r="J13" s="619"/>
      <c r="K13" s="619"/>
      <c r="L13" s="619"/>
      <c r="M13" s="619"/>
      <c r="N13" s="619"/>
      <c r="O13" s="619"/>
      <c r="P13" s="583" t="s">
        <v>484</v>
      </c>
    </row>
    <row r="14" spans="2:16" ht="44.25" customHeight="1">
      <c r="B14" s="1081"/>
      <c r="C14" s="1081"/>
      <c r="D14" s="583" t="s">
        <v>1290</v>
      </c>
      <c r="E14" s="1078"/>
      <c r="F14" s="1057"/>
      <c r="G14" s="605"/>
      <c r="H14" s="619"/>
      <c r="I14" s="619"/>
      <c r="J14" s="619"/>
      <c r="K14" s="619"/>
      <c r="L14" s="619"/>
      <c r="M14" s="619"/>
      <c r="N14" s="619"/>
      <c r="O14" s="619"/>
      <c r="P14" s="583" t="s">
        <v>547</v>
      </c>
    </row>
    <row r="15" spans="2:16" ht="30.75" customHeight="1">
      <c r="B15" s="1081"/>
      <c r="C15" s="1099"/>
      <c r="D15" s="583" t="s">
        <v>303</v>
      </c>
      <c r="E15" s="1079"/>
      <c r="F15" s="1053"/>
      <c r="G15" s="605"/>
      <c r="H15" s="619"/>
      <c r="I15" s="619"/>
      <c r="J15" s="619"/>
      <c r="K15" s="619"/>
      <c r="L15" s="619"/>
      <c r="M15" s="619"/>
      <c r="N15" s="619"/>
      <c r="O15" s="619"/>
      <c r="P15" s="583" t="s">
        <v>1371</v>
      </c>
    </row>
    <row r="16" spans="2:16" ht="30.75" customHeight="1">
      <c r="B16" s="1081"/>
      <c r="C16" s="1074" t="s">
        <v>1257</v>
      </c>
      <c r="D16" s="574" t="s">
        <v>537</v>
      </c>
      <c r="E16" s="1077" t="b">
        <v>0</v>
      </c>
      <c r="F16" s="1056" t="b">
        <v>0</v>
      </c>
      <c r="G16" s="605"/>
      <c r="H16" s="611"/>
      <c r="I16" s="611"/>
      <c r="J16" s="611"/>
      <c r="K16" s="611"/>
      <c r="L16" s="611"/>
      <c r="M16" s="611"/>
      <c r="N16" s="619"/>
      <c r="O16" s="611"/>
      <c r="P16" s="574" t="s">
        <v>442</v>
      </c>
    </row>
    <row r="17" spans="2:16" ht="30.75" customHeight="1">
      <c r="B17" s="1082"/>
      <c r="C17" s="1082"/>
      <c r="D17" s="575" t="s">
        <v>580</v>
      </c>
      <c r="E17" s="1087"/>
      <c r="F17" s="1059"/>
      <c r="H17" s="572"/>
      <c r="I17" s="572"/>
      <c r="J17" s="572"/>
      <c r="K17" s="572"/>
      <c r="L17" s="572"/>
      <c r="M17" s="572"/>
      <c r="N17" s="617"/>
      <c r="O17" s="572"/>
      <c r="P17" s="575"/>
    </row>
    <row r="18" spans="2:16" ht="33" customHeight="1">
      <c r="B18" s="1042" t="s">
        <v>78</v>
      </c>
      <c r="C18" s="1103" t="s">
        <v>979</v>
      </c>
      <c r="D18" s="578" t="s">
        <v>682</v>
      </c>
      <c r="E18" s="1086" t="b">
        <v>0</v>
      </c>
      <c r="F18" s="1052" t="b">
        <v>0</v>
      </c>
      <c r="G18" s="608"/>
      <c r="H18" s="613"/>
      <c r="I18" s="613"/>
      <c r="J18" s="613"/>
      <c r="K18" s="613"/>
      <c r="L18" s="613"/>
      <c r="M18" s="613"/>
      <c r="N18" s="613"/>
      <c r="O18" s="613"/>
      <c r="P18" s="578"/>
    </row>
    <row r="19" spans="2:16">
      <c r="B19" s="1043"/>
      <c r="C19" s="1064"/>
      <c r="D19" s="576" t="s">
        <v>1051</v>
      </c>
      <c r="E19" s="1078"/>
      <c r="F19" s="1057"/>
      <c r="G19" s="606"/>
      <c r="H19" s="612"/>
      <c r="I19" s="612"/>
      <c r="J19" s="612"/>
      <c r="K19" s="612"/>
      <c r="L19" s="612"/>
      <c r="M19" s="612"/>
      <c r="N19" s="612"/>
      <c r="O19" s="612"/>
      <c r="P19" s="576"/>
    </row>
    <row r="20" spans="2:16">
      <c r="B20" s="1043"/>
      <c r="C20" s="1064"/>
      <c r="D20" s="583" t="s">
        <v>807</v>
      </c>
      <c r="E20" s="1078"/>
      <c r="F20" s="1057"/>
      <c r="G20" s="605"/>
      <c r="H20" s="619"/>
      <c r="I20" s="619"/>
      <c r="J20" s="619"/>
      <c r="K20" s="619"/>
      <c r="L20" s="619"/>
      <c r="M20" s="619"/>
      <c r="N20" s="619"/>
      <c r="O20" s="619"/>
      <c r="P20" s="583"/>
    </row>
    <row r="21" spans="2:16">
      <c r="B21" s="1043"/>
      <c r="C21" s="1064"/>
      <c r="D21" s="625" t="s">
        <v>1218</v>
      </c>
      <c r="E21" s="1078"/>
      <c r="F21" s="1057"/>
      <c r="G21" s="639"/>
      <c r="H21" s="644"/>
      <c r="I21" s="644"/>
      <c r="J21" s="644"/>
      <c r="K21" s="644"/>
      <c r="L21" s="644"/>
      <c r="M21" s="644"/>
      <c r="N21" s="644"/>
      <c r="O21" s="644"/>
      <c r="P21" s="625" t="s">
        <v>978</v>
      </c>
    </row>
    <row r="22" spans="2:16">
      <c r="B22" s="1043"/>
      <c r="C22" s="1104"/>
      <c r="D22" s="582" t="s">
        <v>616</v>
      </c>
      <c r="E22" s="1079"/>
      <c r="F22" s="1053"/>
      <c r="H22" s="617"/>
      <c r="I22" s="617"/>
      <c r="J22" s="617"/>
      <c r="K22" s="617"/>
      <c r="L22" s="617"/>
      <c r="M22" s="617"/>
      <c r="N22" s="617"/>
      <c r="O22" s="617"/>
      <c r="P22" s="582"/>
    </row>
    <row r="23" spans="2:16" ht="18.75" customHeight="1">
      <c r="B23" s="1043"/>
      <c r="C23" s="1074" t="s">
        <v>1258</v>
      </c>
      <c r="D23" s="579" t="s">
        <v>1291</v>
      </c>
      <c r="E23" s="1077" t="b">
        <v>0</v>
      </c>
      <c r="F23" s="1056" t="b">
        <v>0</v>
      </c>
      <c r="H23" s="614"/>
      <c r="I23" s="614"/>
      <c r="J23" s="614"/>
      <c r="K23" s="614"/>
      <c r="L23" s="614"/>
      <c r="M23" s="614"/>
      <c r="N23" s="617"/>
      <c r="O23" s="614"/>
      <c r="P23" s="579"/>
    </row>
    <row r="24" spans="2:16" ht="18.75" customHeight="1">
      <c r="B24" s="1043"/>
      <c r="C24" s="1081"/>
      <c r="D24" s="576" t="s">
        <v>1293</v>
      </c>
      <c r="E24" s="1078"/>
      <c r="F24" s="1057"/>
      <c r="G24" s="606"/>
      <c r="H24" s="612"/>
      <c r="I24" s="612"/>
      <c r="J24" s="612"/>
      <c r="K24" s="612"/>
      <c r="L24" s="612"/>
      <c r="M24" s="612"/>
      <c r="N24" s="612"/>
      <c r="O24" s="612"/>
      <c r="P24" s="576" t="s">
        <v>828</v>
      </c>
    </row>
    <row r="25" spans="2:16" ht="18.75" customHeight="1">
      <c r="B25" s="1043"/>
      <c r="C25" s="1081"/>
      <c r="D25" s="576" t="s">
        <v>232</v>
      </c>
      <c r="E25" s="1078"/>
      <c r="F25" s="1057"/>
      <c r="G25" s="606"/>
      <c r="H25" s="612"/>
      <c r="I25" s="612"/>
      <c r="J25" s="612"/>
      <c r="K25" s="612"/>
      <c r="L25" s="612"/>
      <c r="M25" s="612"/>
      <c r="N25" s="612"/>
      <c r="O25" s="612"/>
      <c r="P25" s="576" t="s">
        <v>828</v>
      </c>
    </row>
    <row r="26" spans="2:16">
      <c r="B26" s="1043"/>
      <c r="C26" s="1099"/>
      <c r="D26" s="575" t="s">
        <v>606</v>
      </c>
      <c r="E26" s="1079"/>
      <c r="F26" s="1053"/>
      <c r="H26" s="572"/>
      <c r="I26" s="572"/>
      <c r="J26" s="572"/>
      <c r="K26" s="572"/>
      <c r="L26" s="572"/>
      <c r="M26" s="572"/>
      <c r="N26" s="617"/>
      <c r="O26" s="572"/>
      <c r="P26" s="575" t="s">
        <v>1266</v>
      </c>
    </row>
    <row r="27" spans="2:16">
      <c r="B27" s="1043"/>
      <c r="C27" s="1074" t="s">
        <v>55</v>
      </c>
      <c r="D27" s="582" t="s">
        <v>367</v>
      </c>
      <c r="E27" s="1077" t="b">
        <v>0</v>
      </c>
      <c r="F27" s="1056" t="b">
        <v>0</v>
      </c>
      <c r="H27" s="617"/>
      <c r="I27" s="617"/>
      <c r="J27" s="617"/>
      <c r="K27" s="617"/>
      <c r="L27" s="617"/>
      <c r="M27" s="617"/>
      <c r="N27" s="617"/>
      <c r="O27" s="617"/>
      <c r="P27" s="582" t="s">
        <v>974</v>
      </c>
    </row>
    <row r="28" spans="2:16">
      <c r="B28" s="1043"/>
      <c r="C28" s="1081"/>
      <c r="D28" s="576" t="s">
        <v>1296</v>
      </c>
      <c r="E28" s="1078"/>
      <c r="F28" s="1057"/>
      <c r="G28" s="606"/>
      <c r="H28" s="612"/>
      <c r="I28" s="612"/>
      <c r="J28" s="612"/>
      <c r="K28" s="612"/>
      <c r="L28" s="612"/>
      <c r="M28" s="612"/>
      <c r="N28" s="612"/>
      <c r="O28" s="612"/>
      <c r="P28" s="576" t="s">
        <v>157</v>
      </c>
    </row>
    <row r="29" spans="2:16">
      <c r="B29" s="1043"/>
      <c r="C29" s="1081"/>
      <c r="D29" s="576" t="s">
        <v>1283</v>
      </c>
      <c r="E29" s="1078"/>
      <c r="F29" s="1057"/>
      <c r="G29" s="606"/>
      <c r="H29" s="612"/>
      <c r="I29" s="612"/>
      <c r="J29" s="612"/>
      <c r="K29" s="612"/>
      <c r="L29" s="612"/>
      <c r="M29" s="612"/>
      <c r="N29" s="612"/>
      <c r="O29" s="612"/>
      <c r="P29" s="576"/>
    </row>
    <row r="30" spans="2:16">
      <c r="B30" s="1043"/>
      <c r="C30" s="1081"/>
      <c r="D30" s="576" t="s">
        <v>1276</v>
      </c>
      <c r="E30" s="1078"/>
      <c r="F30" s="1057"/>
      <c r="G30" s="606"/>
      <c r="H30" s="612"/>
      <c r="I30" s="612"/>
      <c r="J30" s="612"/>
      <c r="K30" s="612"/>
      <c r="L30" s="612"/>
      <c r="M30" s="612"/>
      <c r="N30" s="612"/>
      <c r="O30" s="612"/>
      <c r="P30" s="576"/>
    </row>
    <row r="31" spans="2:16">
      <c r="B31" s="1043"/>
      <c r="C31" s="1081"/>
      <c r="D31" s="576" t="s">
        <v>492</v>
      </c>
      <c r="E31" s="1078"/>
      <c r="F31" s="1057"/>
      <c r="G31" s="606"/>
      <c r="H31" s="612"/>
      <c r="I31" s="612"/>
      <c r="J31" s="612"/>
      <c r="K31" s="612"/>
      <c r="L31" s="612"/>
      <c r="M31" s="612"/>
      <c r="N31" s="612"/>
      <c r="O31" s="612"/>
      <c r="P31" s="576" t="s">
        <v>41</v>
      </c>
    </row>
    <row r="32" spans="2:16">
      <c r="B32" s="1043"/>
      <c r="C32" s="1099"/>
      <c r="D32" s="575" t="s">
        <v>295</v>
      </c>
      <c r="E32" s="1079"/>
      <c r="F32" s="1053"/>
      <c r="H32" s="572"/>
      <c r="I32" s="572"/>
      <c r="J32" s="572"/>
      <c r="K32" s="572"/>
      <c r="L32" s="572"/>
      <c r="M32" s="572"/>
      <c r="N32" s="617"/>
      <c r="O32" s="572"/>
      <c r="P32" s="575"/>
    </row>
    <row r="33" spans="2:16" ht="29.25" customHeight="1">
      <c r="B33" s="1043"/>
      <c r="C33" s="571" t="s">
        <v>114</v>
      </c>
      <c r="D33" s="571" t="s">
        <v>937</v>
      </c>
      <c r="E33" s="629"/>
      <c r="F33" s="597"/>
      <c r="H33" s="569"/>
      <c r="I33" s="569"/>
      <c r="J33" s="569"/>
      <c r="K33" s="569"/>
      <c r="L33" s="569"/>
      <c r="M33" s="569"/>
      <c r="N33" s="617"/>
      <c r="O33" s="569"/>
      <c r="P33" s="571"/>
    </row>
    <row r="34" spans="2:16" ht="20.25" customHeight="1">
      <c r="B34" s="1043"/>
      <c r="C34" s="1074" t="s">
        <v>1092</v>
      </c>
      <c r="D34" s="579" t="s">
        <v>367</v>
      </c>
      <c r="E34" s="1077" t="b">
        <v>0</v>
      </c>
      <c r="F34" s="1056" t="b">
        <v>0</v>
      </c>
      <c r="H34" s="614"/>
      <c r="I34" s="614"/>
      <c r="J34" s="614"/>
      <c r="K34" s="614"/>
      <c r="L34" s="614"/>
      <c r="M34" s="614"/>
      <c r="N34" s="617"/>
      <c r="O34" s="614"/>
      <c r="P34" s="582" t="s">
        <v>974</v>
      </c>
    </row>
    <row r="35" spans="2:16" ht="33.75" customHeight="1">
      <c r="B35" s="1043"/>
      <c r="C35" s="1081"/>
      <c r="D35" s="576" t="s">
        <v>824</v>
      </c>
      <c r="E35" s="1078"/>
      <c r="F35" s="1057"/>
      <c r="G35" s="606"/>
      <c r="H35" s="612"/>
      <c r="I35" s="612"/>
      <c r="J35" s="612"/>
      <c r="K35" s="612"/>
      <c r="L35" s="612"/>
      <c r="M35" s="612"/>
      <c r="N35" s="612"/>
      <c r="O35" s="612"/>
      <c r="P35" s="576"/>
    </row>
    <row r="36" spans="2:16" ht="32.25" customHeight="1">
      <c r="B36" s="1043"/>
      <c r="C36" s="1081"/>
      <c r="D36" s="576" t="s">
        <v>1052</v>
      </c>
      <c r="E36" s="1078"/>
      <c r="F36" s="1057"/>
      <c r="G36" s="606"/>
      <c r="H36" s="612"/>
      <c r="I36" s="612"/>
      <c r="J36" s="612"/>
      <c r="K36" s="612"/>
      <c r="L36" s="612"/>
      <c r="M36" s="612"/>
      <c r="N36" s="612"/>
      <c r="O36" s="612"/>
      <c r="P36" s="576" t="s">
        <v>304</v>
      </c>
    </row>
    <row r="37" spans="2:16" ht="20.25" customHeight="1">
      <c r="B37" s="1043"/>
      <c r="C37" s="1081"/>
      <c r="D37" s="576" t="s">
        <v>1297</v>
      </c>
      <c r="E37" s="1078"/>
      <c r="F37" s="1057"/>
      <c r="G37" s="606"/>
      <c r="H37" s="612"/>
      <c r="I37" s="612"/>
      <c r="J37" s="612"/>
      <c r="K37" s="612"/>
      <c r="L37" s="612"/>
      <c r="M37" s="612"/>
      <c r="N37" s="612"/>
      <c r="O37" s="612"/>
      <c r="P37" s="576" t="s">
        <v>1372</v>
      </c>
    </row>
    <row r="38" spans="2:16" ht="20.25" customHeight="1">
      <c r="B38" s="1043"/>
      <c r="C38" s="1099"/>
      <c r="D38" s="582" t="s">
        <v>18</v>
      </c>
      <c r="E38" s="1079"/>
      <c r="F38" s="1053"/>
      <c r="H38" s="617"/>
      <c r="I38" s="617"/>
      <c r="J38" s="617"/>
      <c r="K38" s="617"/>
      <c r="L38" s="617"/>
      <c r="M38" s="617"/>
      <c r="N38" s="617"/>
      <c r="O38" s="617"/>
      <c r="P38" s="582"/>
    </row>
    <row r="39" spans="2:16" ht="20.25" customHeight="1">
      <c r="B39" s="1043"/>
      <c r="C39" s="1074" t="s">
        <v>322</v>
      </c>
      <c r="D39" s="574" t="s">
        <v>61</v>
      </c>
      <c r="E39" s="1077" t="b">
        <v>0</v>
      </c>
      <c r="F39" s="1056" t="b">
        <v>0</v>
      </c>
      <c r="G39" s="605"/>
      <c r="H39" s="611"/>
      <c r="I39" s="611"/>
      <c r="J39" s="611"/>
      <c r="K39" s="611"/>
      <c r="L39" s="611"/>
      <c r="M39" s="611"/>
      <c r="N39" s="619"/>
      <c r="O39" s="611"/>
      <c r="P39" s="574" t="s">
        <v>553</v>
      </c>
    </row>
    <row r="40" spans="2:16" ht="25.5" customHeight="1">
      <c r="B40" s="1044"/>
      <c r="C40" s="1082"/>
      <c r="D40" s="580" t="s">
        <v>567</v>
      </c>
      <c r="E40" s="1087"/>
      <c r="F40" s="1059"/>
      <c r="G40" s="607"/>
      <c r="H40" s="615"/>
      <c r="I40" s="615"/>
      <c r="J40" s="615"/>
      <c r="K40" s="615"/>
      <c r="L40" s="615"/>
      <c r="M40" s="615"/>
      <c r="N40" s="615"/>
      <c r="O40" s="615"/>
      <c r="P40" s="580" t="s">
        <v>837</v>
      </c>
    </row>
    <row r="41" spans="2:16" ht="29.25" customHeight="1">
      <c r="B41" s="1042" t="s">
        <v>208</v>
      </c>
      <c r="C41" s="573" t="s">
        <v>979</v>
      </c>
      <c r="D41" s="573" t="s">
        <v>19</v>
      </c>
      <c r="E41" s="630"/>
      <c r="F41" s="603" t="b">
        <v>0</v>
      </c>
      <c r="G41" s="640"/>
      <c r="H41" s="567"/>
      <c r="I41" s="567"/>
      <c r="J41" s="567"/>
      <c r="K41" s="567"/>
      <c r="L41" s="567"/>
      <c r="M41" s="567"/>
      <c r="N41" s="567"/>
      <c r="O41" s="567"/>
      <c r="P41" s="573" t="s">
        <v>801</v>
      </c>
    </row>
    <row r="42" spans="2:16" ht="29.25" customHeight="1">
      <c r="B42" s="1081"/>
      <c r="C42" s="1074" t="s">
        <v>1108</v>
      </c>
      <c r="D42" s="626" t="s">
        <v>1298</v>
      </c>
      <c r="E42" s="1077" t="b">
        <v>0</v>
      </c>
      <c r="F42" s="1060"/>
      <c r="G42" s="641"/>
      <c r="H42" s="645"/>
      <c r="I42" s="645"/>
      <c r="J42" s="645"/>
      <c r="K42" s="645"/>
      <c r="L42" s="645"/>
      <c r="M42" s="645"/>
      <c r="N42" s="645"/>
      <c r="O42" s="645"/>
      <c r="P42" s="626"/>
    </row>
    <row r="43" spans="2:16" ht="29.25" customHeight="1">
      <c r="B43" s="1081"/>
      <c r="C43" s="1075"/>
      <c r="D43" s="583" t="s">
        <v>1299</v>
      </c>
      <c r="E43" s="1078"/>
      <c r="F43" s="1050"/>
      <c r="G43" s="605"/>
      <c r="H43" s="619"/>
      <c r="I43" s="619"/>
      <c r="J43" s="619"/>
      <c r="K43" s="619"/>
      <c r="L43" s="619"/>
      <c r="M43" s="619"/>
      <c r="N43" s="619"/>
      <c r="O43" s="619"/>
      <c r="P43" s="583"/>
    </row>
    <row r="44" spans="2:16" ht="33" customHeight="1">
      <c r="B44" s="1081"/>
      <c r="C44" s="1099"/>
      <c r="D44" s="575" t="s">
        <v>502</v>
      </c>
      <c r="E44" s="1079"/>
      <c r="F44" s="1051"/>
      <c r="H44" s="572"/>
      <c r="I44" s="572"/>
      <c r="J44" s="572"/>
      <c r="K44" s="572"/>
      <c r="L44" s="572"/>
      <c r="M44" s="572"/>
      <c r="N44" s="617"/>
      <c r="O44" s="572"/>
      <c r="P44" s="575"/>
    </row>
    <row r="45" spans="2:16" ht="35.25" customHeight="1">
      <c r="B45" s="1081"/>
      <c r="C45" s="1074" t="s">
        <v>1259</v>
      </c>
      <c r="D45" s="571" t="s">
        <v>564</v>
      </c>
      <c r="E45" s="1077" t="b">
        <v>0</v>
      </c>
      <c r="F45" s="1056" t="b">
        <v>0</v>
      </c>
      <c r="H45" s="569"/>
      <c r="I45" s="569"/>
      <c r="J45" s="569"/>
      <c r="K45" s="569"/>
      <c r="L45" s="569"/>
      <c r="M45" s="569"/>
      <c r="N45" s="617"/>
      <c r="O45" s="569"/>
      <c r="P45" s="571"/>
    </row>
    <row r="46" spans="2:16">
      <c r="B46" s="1081"/>
      <c r="C46" s="1075"/>
      <c r="D46" s="571" t="s">
        <v>1300</v>
      </c>
      <c r="E46" s="1078"/>
      <c r="F46" s="1057"/>
      <c r="H46" s="569"/>
      <c r="I46" s="569"/>
      <c r="J46" s="569"/>
      <c r="K46" s="569"/>
      <c r="L46" s="569"/>
      <c r="M46" s="569"/>
      <c r="N46" s="617"/>
      <c r="O46" s="569"/>
      <c r="P46" s="571" t="s">
        <v>170</v>
      </c>
    </row>
    <row r="47" spans="2:16">
      <c r="B47" s="1081"/>
      <c r="C47" s="1076"/>
      <c r="D47" s="571" t="s">
        <v>1302</v>
      </c>
      <c r="E47" s="1079"/>
      <c r="F47" s="1053"/>
      <c r="H47" s="569"/>
      <c r="I47" s="569"/>
      <c r="J47" s="569"/>
      <c r="K47" s="569"/>
      <c r="L47" s="569"/>
      <c r="M47" s="569"/>
      <c r="N47" s="617"/>
      <c r="O47" s="569"/>
      <c r="P47" s="571"/>
    </row>
    <row r="48" spans="2:16">
      <c r="B48" s="1081"/>
      <c r="C48" s="1074" t="s">
        <v>888</v>
      </c>
      <c r="D48" s="571" t="s">
        <v>159</v>
      </c>
      <c r="E48" s="1077" t="b">
        <v>0</v>
      </c>
      <c r="F48" s="1056" t="b">
        <v>0</v>
      </c>
      <c r="H48" s="569"/>
      <c r="I48" s="569"/>
      <c r="J48" s="569"/>
      <c r="K48" s="569"/>
      <c r="L48" s="569"/>
      <c r="M48" s="569"/>
      <c r="N48" s="617"/>
      <c r="O48" s="569"/>
      <c r="P48" s="571"/>
    </row>
    <row r="49" spans="2:16" ht="21.75" customHeight="1">
      <c r="B49" s="1081"/>
      <c r="C49" s="1043"/>
      <c r="D49" s="571" t="s">
        <v>30</v>
      </c>
      <c r="E49" s="1078"/>
      <c r="F49" s="1057"/>
      <c r="H49" s="569"/>
      <c r="I49" s="569"/>
      <c r="J49" s="569"/>
      <c r="K49" s="569"/>
      <c r="L49" s="569"/>
      <c r="M49" s="569"/>
      <c r="N49" s="617"/>
      <c r="O49" s="569"/>
      <c r="P49" s="571"/>
    </row>
    <row r="50" spans="2:16" ht="46.5" customHeight="1">
      <c r="B50" s="1081"/>
      <c r="C50" s="1043"/>
      <c r="D50" s="574" t="s">
        <v>318</v>
      </c>
      <c r="E50" s="1078"/>
      <c r="F50" s="1057"/>
      <c r="G50" s="605"/>
      <c r="H50" s="611"/>
      <c r="I50" s="611"/>
      <c r="J50" s="611"/>
      <c r="K50" s="611"/>
      <c r="L50" s="611"/>
      <c r="M50" s="611"/>
      <c r="N50" s="619"/>
      <c r="O50" s="611"/>
      <c r="P50" s="574" t="s">
        <v>1373</v>
      </c>
    </row>
    <row r="51" spans="2:16" ht="53.25" customHeight="1">
      <c r="B51" s="1082"/>
      <c r="C51" s="1044"/>
      <c r="D51" s="580" t="s">
        <v>637</v>
      </c>
      <c r="E51" s="1087"/>
      <c r="F51" s="1059"/>
      <c r="G51" s="607"/>
      <c r="H51" s="615"/>
      <c r="I51" s="615"/>
      <c r="J51" s="615"/>
      <c r="K51" s="615"/>
      <c r="L51" s="615"/>
      <c r="M51" s="615"/>
      <c r="N51" s="615"/>
      <c r="O51" s="615"/>
      <c r="P51" s="580" t="s">
        <v>1374</v>
      </c>
    </row>
    <row r="52" spans="2:16" ht="35.25" customHeight="1">
      <c r="B52" s="1042" t="s">
        <v>101</v>
      </c>
      <c r="C52" s="573" t="s">
        <v>123</v>
      </c>
      <c r="D52" s="573" t="s">
        <v>1303</v>
      </c>
      <c r="E52" s="630"/>
      <c r="F52" s="603" t="b">
        <v>0</v>
      </c>
      <c r="G52" s="640"/>
      <c r="H52" s="567"/>
      <c r="I52" s="567"/>
      <c r="J52" s="567"/>
      <c r="K52" s="567"/>
      <c r="L52" s="567"/>
      <c r="M52" s="567"/>
      <c r="N52" s="567"/>
      <c r="O52" s="567"/>
      <c r="P52" s="573" t="s">
        <v>607</v>
      </c>
    </row>
    <row r="53" spans="2:16">
      <c r="B53" s="1043"/>
      <c r="C53" s="1074" t="s">
        <v>750</v>
      </c>
      <c r="D53" s="583" t="s">
        <v>868</v>
      </c>
      <c r="E53" s="1077" t="b">
        <v>1</v>
      </c>
      <c r="F53" s="1060"/>
      <c r="G53" s="605"/>
      <c r="H53" s="619"/>
      <c r="I53" s="619"/>
      <c r="J53" s="619"/>
      <c r="K53" s="619"/>
      <c r="L53" s="619"/>
      <c r="M53" s="619"/>
      <c r="N53" s="619"/>
      <c r="O53" s="619"/>
      <c r="P53" s="583"/>
    </row>
    <row r="54" spans="2:16">
      <c r="B54" s="1043"/>
      <c r="C54" s="1075"/>
      <c r="D54" s="576" t="s">
        <v>241</v>
      </c>
      <c r="E54" s="1078"/>
      <c r="F54" s="1050"/>
      <c r="G54" s="606"/>
      <c r="H54" s="612"/>
      <c r="I54" s="612"/>
      <c r="J54" s="612"/>
      <c r="K54" s="612"/>
      <c r="L54" s="612"/>
      <c r="M54" s="612"/>
      <c r="N54" s="612"/>
      <c r="O54" s="612"/>
      <c r="P54" s="576" t="s">
        <v>1157</v>
      </c>
    </row>
    <row r="55" spans="2:16">
      <c r="B55" s="1043"/>
      <c r="C55" s="1076"/>
      <c r="D55" s="575" t="s">
        <v>968</v>
      </c>
      <c r="E55" s="1079"/>
      <c r="F55" s="1051"/>
      <c r="H55" s="572"/>
      <c r="I55" s="572"/>
      <c r="J55" s="572"/>
      <c r="K55" s="572"/>
      <c r="L55" s="572"/>
      <c r="M55" s="572"/>
      <c r="N55" s="617"/>
      <c r="O55" s="572"/>
      <c r="P55" s="575" t="s">
        <v>248</v>
      </c>
    </row>
    <row r="56" spans="2:16" ht="33.75" customHeight="1">
      <c r="B56" s="1043"/>
      <c r="C56" s="1074" t="s">
        <v>967</v>
      </c>
      <c r="D56" s="575" t="s">
        <v>1269</v>
      </c>
      <c r="E56" s="1077" t="b">
        <v>0</v>
      </c>
      <c r="F56" s="1056" t="b">
        <v>0</v>
      </c>
      <c r="H56" s="569"/>
      <c r="I56" s="569"/>
      <c r="J56" s="569"/>
      <c r="K56" s="569"/>
      <c r="L56" s="569"/>
      <c r="M56" s="569"/>
      <c r="N56" s="617"/>
      <c r="O56" s="569"/>
      <c r="P56" s="571"/>
    </row>
    <row r="57" spans="2:16">
      <c r="B57" s="1043"/>
      <c r="C57" s="1075"/>
      <c r="D57" s="582" t="s">
        <v>343</v>
      </c>
      <c r="E57" s="1078"/>
      <c r="F57" s="1057"/>
      <c r="H57" s="614"/>
      <c r="I57" s="614"/>
      <c r="J57" s="614"/>
      <c r="K57" s="614"/>
      <c r="L57" s="614"/>
      <c r="M57" s="614"/>
      <c r="N57" s="617"/>
      <c r="O57" s="614"/>
      <c r="P57" s="579"/>
    </row>
    <row r="58" spans="2:16">
      <c r="B58" s="1043"/>
      <c r="C58" s="1075"/>
      <c r="D58" s="576" t="s">
        <v>138</v>
      </c>
      <c r="E58" s="1078"/>
      <c r="F58" s="1057"/>
      <c r="G58" s="606"/>
      <c r="H58" s="612"/>
      <c r="I58" s="612"/>
      <c r="J58" s="612"/>
      <c r="K58" s="612"/>
      <c r="L58" s="612"/>
      <c r="M58" s="612"/>
      <c r="N58" s="612"/>
      <c r="O58" s="612"/>
      <c r="P58" s="576"/>
    </row>
    <row r="59" spans="2:16">
      <c r="B59" s="1043"/>
      <c r="C59" s="1075"/>
      <c r="D59" s="575" t="s">
        <v>183</v>
      </c>
      <c r="E59" s="1078"/>
      <c r="F59" s="1057"/>
      <c r="H59" s="572"/>
      <c r="I59" s="572"/>
      <c r="J59" s="572"/>
      <c r="K59" s="572"/>
      <c r="L59" s="572"/>
      <c r="M59" s="572"/>
      <c r="N59" s="617"/>
      <c r="O59" s="572"/>
      <c r="P59" s="575"/>
    </row>
    <row r="60" spans="2:16" ht="27">
      <c r="B60" s="1043"/>
      <c r="C60" s="1076"/>
      <c r="D60" s="575" t="s">
        <v>1146</v>
      </c>
      <c r="E60" s="1079"/>
      <c r="F60" s="1053"/>
      <c r="G60" s="642"/>
      <c r="H60" s="572"/>
      <c r="I60" s="572"/>
      <c r="J60" s="572"/>
      <c r="K60" s="572"/>
      <c r="L60" s="572"/>
      <c r="M60" s="572"/>
      <c r="N60" s="572"/>
      <c r="O60" s="572"/>
      <c r="P60" s="575" t="s">
        <v>283</v>
      </c>
    </row>
    <row r="61" spans="2:16" ht="24" customHeight="1">
      <c r="B61" s="1043"/>
      <c r="C61" s="1074" t="s">
        <v>665</v>
      </c>
      <c r="D61" s="575" t="s">
        <v>766</v>
      </c>
      <c r="E61" s="1077" t="b">
        <v>0</v>
      </c>
      <c r="F61" s="1056" t="b">
        <v>0</v>
      </c>
      <c r="H61" s="569"/>
      <c r="I61" s="569"/>
      <c r="J61" s="569"/>
      <c r="K61" s="569"/>
      <c r="L61" s="569"/>
      <c r="M61" s="569"/>
      <c r="N61" s="617"/>
      <c r="O61" s="569"/>
      <c r="P61" s="571"/>
    </row>
    <row r="62" spans="2:16">
      <c r="B62" s="1043"/>
      <c r="C62" s="1076"/>
      <c r="D62" s="575" t="s">
        <v>1305</v>
      </c>
      <c r="E62" s="1079"/>
      <c r="F62" s="1053"/>
      <c r="H62" s="569"/>
      <c r="I62" s="569"/>
      <c r="J62" s="569"/>
      <c r="K62" s="569"/>
      <c r="L62" s="569"/>
      <c r="M62" s="569"/>
      <c r="N62" s="617"/>
      <c r="O62" s="569"/>
      <c r="P62" s="571" t="s">
        <v>911</v>
      </c>
    </row>
    <row r="63" spans="2:16">
      <c r="B63" s="1043"/>
      <c r="C63" s="1074" t="s">
        <v>1094</v>
      </c>
      <c r="D63" s="582" t="s">
        <v>881</v>
      </c>
      <c r="E63" s="1077" t="b">
        <v>0</v>
      </c>
      <c r="F63" s="1056" t="b">
        <v>0</v>
      </c>
      <c r="H63" s="614"/>
      <c r="I63" s="614"/>
      <c r="J63" s="614"/>
      <c r="K63" s="614"/>
      <c r="L63" s="614"/>
      <c r="M63" s="614"/>
      <c r="N63" s="617"/>
      <c r="O63" s="614"/>
      <c r="P63" s="579"/>
    </row>
    <row r="64" spans="2:16">
      <c r="B64" s="1043"/>
      <c r="C64" s="1081"/>
      <c r="D64" s="576" t="s">
        <v>1307</v>
      </c>
      <c r="E64" s="1078"/>
      <c r="F64" s="1057"/>
      <c r="G64" s="606"/>
      <c r="H64" s="612"/>
      <c r="I64" s="612"/>
      <c r="J64" s="612"/>
      <c r="K64" s="612"/>
      <c r="L64" s="612"/>
      <c r="M64" s="612"/>
      <c r="N64" s="612"/>
      <c r="O64" s="612"/>
      <c r="P64" s="576"/>
    </row>
    <row r="65" spans="2:16">
      <c r="B65" s="1043"/>
      <c r="C65" s="1081"/>
      <c r="D65" s="576" t="s">
        <v>1308</v>
      </c>
      <c r="E65" s="1078"/>
      <c r="F65" s="1057"/>
      <c r="G65" s="606"/>
      <c r="H65" s="612"/>
      <c r="I65" s="612"/>
      <c r="J65" s="612"/>
      <c r="K65" s="612"/>
      <c r="L65" s="612"/>
      <c r="M65" s="612"/>
      <c r="N65" s="612"/>
      <c r="O65" s="612"/>
      <c r="P65" s="576"/>
    </row>
    <row r="66" spans="2:16">
      <c r="B66" s="1043"/>
      <c r="C66" s="1099"/>
      <c r="D66" s="575" t="s">
        <v>1309</v>
      </c>
      <c r="E66" s="1079"/>
      <c r="F66" s="1053"/>
      <c r="H66" s="572"/>
      <c r="I66" s="572"/>
      <c r="J66" s="572"/>
      <c r="K66" s="572"/>
      <c r="L66" s="572"/>
      <c r="M66" s="572"/>
      <c r="N66" s="617"/>
      <c r="O66" s="572"/>
      <c r="P66" s="575" t="s">
        <v>1076</v>
      </c>
    </row>
    <row r="67" spans="2:16">
      <c r="B67" s="1043"/>
      <c r="C67" s="1054" t="s">
        <v>278</v>
      </c>
      <c r="D67" s="582" t="s">
        <v>168</v>
      </c>
      <c r="E67" s="1084"/>
      <c r="F67" s="1056" t="b">
        <v>0</v>
      </c>
      <c r="H67" s="617"/>
      <c r="I67" s="617"/>
      <c r="J67" s="617"/>
      <c r="K67" s="617"/>
      <c r="L67" s="617"/>
      <c r="M67" s="617"/>
      <c r="N67" s="617"/>
      <c r="O67" s="617"/>
      <c r="P67" s="582" t="s">
        <v>1174</v>
      </c>
    </row>
    <row r="68" spans="2:16">
      <c r="B68" s="1043"/>
      <c r="C68" s="1043"/>
      <c r="D68" s="576" t="s">
        <v>1310</v>
      </c>
      <c r="E68" s="1092"/>
      <c r="F68" s="1057"/>
      <c r="G68" s="606"/>
      <c r="H68" s="612"/>
      <c r="I68" s="612"/>
      <c r="J68" s="612"/>
      <c r="K68" s="612"/>
      <c r="L68" s="612"/>
      <c r="M68" s="612"/>
      <c r="N68" s="612"/>
      <c r="O68" s="612"/>
      <c r="P68" s="576" t="s">
        <v>375</v>
      </c>
    </row>
    <row r="69" spans="2:16">
      <c r="B69" s="1044"/>
      <c r="C69" s="1044"/>
      <c r="D69" s="580" t="s">
        <v>515</v>
      </c>
      <c r="E69" s="1085"/>
      <c r="F69" s="1059"/>
      <c r="G69" s="607"/>
      <c r="H69" s="615"/>
      <c r="I69" s="615"/>
      <c r="J69" s="615"/>
      <c r="K69" s="615"/>
      <c r="L69" s="615"/>
      <c r="M69" s="615"/>
      <c r="N69" s="615"/>
      <c r="O69" s="615"/>
      <c r="P69" s="580" t="s">
        <v>1174</v>
      </c>
    </row>
    <row r="70" spans="2:16">
      <c r="B70" s="1042" t="s">
        <v>244</v>
      </c>
      <c r="C70" s="1080" t="s">
        <v>979</v>
      </c>
      <c r="D70" s="578" t="s">
        <v>253</v>
      </c>
      <c r="E70" s="1086" t="b">
        <v>0</v>
      </c>
      <c r="F70" s="1049"/>
      <c r="G70" s="608"/>
      <c r="H70" s="613"/>
      <c r="I70" s="613"/>
      <c r="J70" s="613"/>
      <c r="K70" s="613"/>
      <c r="L70" s="613"/>
      <c r="M70" s="613"/>
      <c r="N70" s="613"/>
      <c r="O70" s="613"/>
      <c r="P70" s="578"/>
    </row>
    <row r="71" spans="2:16">
      <c r="B71" s="1081"/>
      <c r="C71" s="1099"/>
      <c r="D71" s="575" t="s">
        <v>1312</v>
      </c>
      <c r="E71" s="1079"/>
      <c r="F71" s="1051"/>
      <c r="H71" s="572"/>
      <c r="I71" s="572"/>
      <c r="J71" s="572"/>
      <c r="K71" s="572"/>
      <c r="L71" s="572"/>
      <c r="M71" s="572"/>
      <c r="N71" s="617"/>
      <c r="O71" s="572"/>
      <c r="P71" s="575" t="s">
        <v>764</v>
      </c>
    </row>
    <row r="72" spans="2:16">
      <c r="B72" s="1081"/>
      <c r="C72" s="1074" t="s">
        <v>1108</v>
      </c>
      <c r="D72" s="583" t="s">
        <v>1314</v>
      </c>
      <c r="E72" s="1077" t="b">
        <v>0</v>
      </c>
      <c r="F72" s="1060"/>
      <c r="G72" s="605"/>
      <c r="H72" s="611"/>
      <c r="I72" s="611"/>
      <c r="J72" s="611"/>
      <c r="K72" s="611"/>
      <c r="L72" s="611"/>
      <c r="M72" s="611"/>
      <c r="N72" s="619"/>
      <c r="O72" s="611"/>
      <c r="P72" s="574" t="s">
        <v>993</v>
      </c>
    </row>
    <row r="73" spans="2:16" ht="17.25" customHeight="1">
      <c r="B73" s="1081"/>
      <c r="C73" s="1099"/>
      <c r="D73" s="575" t="s">
        <v>593</v>
      </c>
      <c r="E73" s="1079"/>
      <c r="F73" s="1051"/>
      <c r="H73" s="572"/>
      <c r="I73" s="572"/>
      <c r="J73" s="572"/>
      <c r="K73" s="572"/>
      <c r="L73" s="572"/>
      <c r="M73" s="572"/>
      <c r="N73" s="617"/>
      <c r="O73" s="572"/>
      <c r="P73" s="575" t="s">
        <v>1375</v>
      </c>
    </row>
    <row r="74" spans="2:16" ht="18.75" customHeight="1">
      <c r="B74" s="1081"/>
      <c r="C74" s="1054" t="s">
        <v>629</v>
      </c>
      <c r="D74" s="582" t="s">
        <v>1315</v>
      </c>
      <c r="E74" s="1077" t="b">
        <v>0</v>
      </c>
      <c r="F74" s="1060"/>
      <c r="H74" s="617"/>
      <c r="I74" s="617"/>
      <c r="J74" s="617"/>
      <c r="K74" s="617"/>
      <c r="L74" s="617"/>
      <c r="M74" s="617"/>
      <c r="N74" s="617"/>
      <c r="O74" s="617"/>
      <c r="P74" s="582" t="s">
        <v>356</v>
      </c>
    </row>
    <row r="75" spans="2:16" ht="18.75" customHeight="1">
      <c r="B75" s="1081"/>
      <c r="C75" s="1043"/>
      <c r="D75" s="576" t="s">
        <v>472</v>
      </c>
      <c r="E75" s="1078"/>
      <c r="F75" s="1050"/>
      <c r="G75" s="606"/>
      <c r="H75" s="612"/>
      <c r="I75" s="612"/>
      <c r="J75" s="612"/>
      <c r="K75" s="612"/>
      <c r="L75" s="612"/>
      <c r="M75" s="612"/>
      <c r="N75" s="612"/>
      <c r="O75" s="612"/>
      <c r="P75" s="576" t="s">
        <v>749</v>
      </c>
    </row>
    <row r="76" spans="2:16" ht="18.75" customHeight="1">
      <c r="B76" s="1081"/>
      <c r="C76" s="1045"/>
      <c r="D76" s="575" t="s">
        <v>1024</v>
      </c>
      <c r="E76" s="1079"/>
      <c r="F76" s="1051"/>
      <c r="H76" s="572"/>
      <c r="I76" s="572"/>
      <c r="J76" s="572"/>
      <c r="K76" s="572"/>
      <c r="L76" s="572"/>
      <c r="M76" s="572"/>
      <c r="N76" s="617"/>
      <c r="O76" s="572"/>
      <c r="P76" s="575" t="s">
        <v>465</v>
      </c>
    </row>
    <row r="77" spans="2:16" ht="29.25" customHeight="1">
      <c r="B77" s="1081"/>
      <c r="C77" s="1054" t="s">
        <v>1260</v>
      </c>
      <c r="D77" s="582" t="s">
        <v>1207</v>
      </c>
      <c r="E77" s="1077" t="b">
        <v>0</v>
      </c>
      <c r="F77" s="1056" t="b">
        <v>0</v>
      </c>
      <c r="H77" s="617"/>
      <c r="I77" s="617"/>
      <c r="J77" s="617"/>
      <c r="K77" s="617"/>
      <c r="L77" s="617"/>
      <c r="M77" s="617"/>
      <c r="N77" s="617"/>
      <c r="O77" s="617"/>
      <c r="P77" s="582"/>
    </row>
    <row r="78" spans="2:16" ht="18.75" customHeight="1">
      <c r="B78" s="1081"/>
      <c r="C78" s="1043"/>
      <c r="D78" s="576" t="s">
        <v>124</v>
      </c>
      <c r="E78" s="1078"/>
      <c r="F78" s="1057"/>
      <c r="G78" s="606"/>
      <c r="H78" s="612"/>
      <c r="I78" s="612"/>
      <c r="J78" s="612"/>
      <c r="K78" s="612"/>
      <c r="L78" s="612"/>
      <c r="M78" s="612"/>
      <c r="N78" s="612"/>
      <c r="O78" s="612"/>
      <c r="P78" s="576"/>
    </row>
    <row r="79" spans="2:16" ht="18.75" customHeight="1">
      <c r="B79" s="1081"/>
      <c r="C79" s="1045"/>
      <c r="D79" s="575" t="s">
        <v>1316</v>
      </c>
      <c r="E79" s="1079"/>
      <c r="F79" s="1053"/>
      <c r="H79" s="572"/>
      <c r="I79" s="572"/>
      <c r="J79" s="572"/>
      <c r="K79" s="572"/>
      <c r="L79" s="572"/>
      <c r="M79" s="572"/>
      <c r="N79" s="617"/>
      <c r="O79" s="572"/>
      <c r="P79" s="575" t="s">
        <v>1376</v>
      </c>
    </row>
    <row r="80" spans="2:16" ht="31.5" customHeight="1">
      <c r="B80" s="1081"/>
      <c r="C80" s="1054" t="s">
        <v>1262</v>
      </c>
      <c r="D80" s="582" t="s">
        <v>516</v>
      </c>
      <c r="E80" s="1077" t="b">
        <v>0</v>
      </c>
      <c r="F80" s="1056" t="b">
        <v>0</v>
      </c>
      <c r="H80" s="617"/>
      <c r="I80" s="617"/>
      <c r="J80" s="617"/>
      <c r="K80" s="617"/>
      <c r="L80" s="617"/>
      <c r="M80" s="617"/>
      <c r="N80" s="617"/>
      <c r="O80" s="617"/>
      <c r="P80" s="582" t="s">
        <v>1175</v>
      </c>
    </row>
    <row r="81" spans="2:16" ht="44.25" customHeight="1">
      <c r="B81" s="1081"/>
      <c r="C81" s="1043"/>
      <c r="D81" s="576" t="s">
        <v>1318</v>
      </c>
      <c r="E81" s="1078"/>
      <c r="F81" s="1057"/>
      <c r="G81" s="606"/>
      <c r="H81" s="612"/>
      <c r="I81" s="612"/>
      <c r="J81" s="612"/>
      <c r="K81" s="612"/>
      <c r="L81" s="612"/>
      <c r="M81" s="612"/>
      <c r="N81" s="612"/>
      <c r="O81" s="612"/>
      <c r="P81" s="576" t="s">
        <v>654</v>
      </c>
    </row>
    <row r="82" spans="2:16" ht="18.75" customHeight="1">
      <c r="B82" s="1081"/>
      <c r="C82" s="1045"/>
      <c r="D82" s="575" t="s">
        <v>219</v>
      </c>
      <c r="E82" s="1079"/>
      <c r="F82" s="1053"/>
      <c r="H82" s="572"/>
      <c r="I82" s="572"/>
      <c r="J82" s="572"/>
      <c r="K82" s="572"/>
      <c r="L82" s="572"/>
      <c r="M82" s="572"/>
      <c r="N82" s="617"/>
      <c r="O82" s="572"/>
      <c r="P82" s="575" t="s">
        <v>904</v>
      </c>
    </row>
    <row r="83" spans="2:16" s="564" customFormat="1" ht="45.75" customHeight="1">
      <c r="B83" s="1081"/>
      <c r="C83" s="1074" t="s">
        <v>192</v>
      </c>
      <c r="D83" s="582" t="s">
        <v>1042</v>
      </c>
      <c r="E83" s="1100"/>
      <c r="F83" s="1088" t="b">
        <v>0</v>
      </c>
      <c r="H83" s="582"/>
      <c r="I83" s="582"/>
      <c r="J83" s="582"/>
      <c r="K83" s="582"/>
      <c r="L83" s="582"/>
      <c r="M83" s="582"/>
      <c r="N83" s="582"/>
      <c r="O83" s="582"/>
      <c r="P83" s="582" t="s">
        <v>1377</v>
      </c>
    </row>
    <row r="84" spans="2:16" ht="18.75" customHeight="1">
      <c r="B84" s="1081"/>
      <c r="C84" s="1075"/>
      <c r="D84" s="576" t="s">
        <v>960</v>
      </c>
      <c r="E84" s="1101"/>
      <c r="F84" s="1089"/>
      <c r="G84" s="606"/>
      <c r="H84" s="612"/>
      <c r="I84" s="612"/>
      <c r="J84" s="612"/>
      <c r="K84" s="612"/>
      <c r="L84" s="612"/>
      <c r="M84" s="612"/>
      <c r="N84" s="612"/>
      <c r="O84" s="612"/>
      <c r="P84" s="576"/>
    </row>
    <row r="85" spans="2:16" ht="18.75" customHeight="1">
      <c r="B85" s="1081"/>
      <c r="C85" s="1075"/>
      <c r="D85" s="576" t="s">
        <v>1320</v>
      </c>
      <c r="E85" s="1101"/>
      <c r="F85" s="1089"/>
      <c r="G85" s="606"/>
      <c r="H85" s="612"/>
      <c r="I85" s="612"/>
      <c r="J85" s="612"/>
      <c r="K85" s="612"/>
      <c r="L85" s="612"/>
      <c r="M85" s="612"/>
      <c r="N85" s="612"/>
      <c r="O85" s="612"/>
      <c r="P85" s="576" t="s">
        <v>333</v>
      </c>
    </row>
    <row r="86" spans="2:16" ht="30.75" customHeight="1">
      <c r="B86" s="1081"/>
      <c r="C86" s="1076"/>
      <c r="D86" s="575" t="s">
        <v>1321</v>
      </c>
      <c r="E86" s="1102"/>
      <c r="F86" s="1090"/>
      <c r="H86" s="572"/>
      <c r="I86" s="572"/>
      <c r="J86" s="572"/>
      <c r="K86" s="572"/>
      <c r="L86" s="572"/>
      <c r="M86" s="572"/>
      <c r="N86" s="617"/>
      <c r="O86" s="572"/>
      <c r="P86" s="575"/>
    </row>
    <row r="87" spans="2:16" ht="18.75" customHeight="1">
      <c r="B87" s="1081"/>
      <c r="C87" s="1054" t="s">
        <v>1246</v>
      </c>
      <c r="D87" s="583" t="s">
        <v>1322</v>
      </c>
      <c r="E87" s="1077" t="b">
        <v>0</v>
      </c>
      <c r="F87" s="1056" t="b">
        <v>0</v>
      </c>
      <c r="G87" s="605"/>
      <c r="H87" s="619"/>
      <c r="I87" s="619"/>
      <c r="J87" s="619"/>
      <c r="K87" s="619"/>
      <c r="L87" s="619"/>
      <c r="M87" s="619"/>
      <c r="N87" s="619"/>
      <c r="O87" s="619"/>
      <c r="P87" s="583"/>
    </row>
    <row r="88" spans="2:16" ht="26.25" customHeight="1">
      <c r="B88" s="1081"/>
      <c r="C88" s="1045"/>
      <c r="D88" s="575" t="s">
        <v>67</v>
      </c>
      <c r="E88" s="1079"/>
      <c r="F88" s="1053"/>
      <c r="H88" s="572"/>
      <c r="I88" s="572"/>
      <c r="J88" s="572"/>
      <c r="K88" s="572"/>
      <c r="L88" s="572"/>
      <c r="M88" s="572"/>
      <c r="N88" s="617"/>
      <c r="O88" s="572"/>
      <c r="P88" s="575"/>
    </row>
    <row r="89" spans="2:16" ht="44.25" customHeight="1">
      <c r="B89" s="1081"/>
      <c r="C89" s="1054" t="s">
        <v>17</v>
      </c>
      <c r="D89" s="582" t="s">
        <v>1324</v>
      </c>
      <c r="E89" s="1084"/>
      <c r="F89" s="1056" t="b">
        <v>0</v>
      </c>
      <c r="H89" s="617"/>
      <c r="I89" s="617"/>
      <c r="J89" s="617"/>
      <c r="K89" s="617"/>
      <c r="L89" s="617"/>
      <c r="M89" s="617"/>
      <c r="N89" s="617"/>
      <c r="O89" s="617"/>
      <c r="P89" s="582"/>
    </row>
    <row r="90" spans="2:16" ht="30" customHeight="1">
      <c r="B90" s="1081"/>
      <c r="C90" s="1043"/>
      <c r="D90" s="576" t="s">
        <v>928</v>
      </c>
      <c r="E90" s="1092"/>
      <c r="F90" s="1057"/>
      <c r="G90" s="606"/>
      <c r="H90" s="612"/>
      <c r="I90" s="612"/>
      <c r="J90" s="612"/>
      <c r="K90" s="612"/>
      <c r="L90" s="612"/>
      <c r="M90" s="612"/>
      <c r="N90" s="612"/>
      <c r="O90" s="612"/>
      <c r="P90" s="576"/>
    </row>
    <row r="91" spans="2:16" ht="30" customHeight="1">
      <c r="B91" s="1081"/>
      <c r="C91" s="1043"/>
      <c r="D91" s="576" t="s">
        <v>1023</v>
      </c>
      <c r="E91" s="1092"/>
      <c r="F91" s="1057"/>
      <c r="G91" s="606"/>
      <c r="H91" s="612"/>
      <c r="I91" s="612"/>
      <c r="J91" s="612"/>
      <c r="K91" s="612"/>
      <c r="L91" s="612"/>
      <c r="M91" s="612"/>
      <c r="N91" s="612"/>
      <c r="O91" s="612"/>
      <c r="P91" s="576"/>
    </row>
    <row r="92" spans="2:16" ht="18.75" customHeight="1">
      <c r="B92" s="1081"/>
      <c r="C92" s="1043"/>
      <c r="D92" s="576" t="s">
        <v>762</v>
      </c>
      <c r="E92" s="1092"/>
      <c r="F92" s="1057"/>
      <c r="G92" s="606"/>
      <c r="H92" s="612"/>
      <c r="I92" s="612"/>
      <c r="J92" s="612"/>
      <c r="K92" s="612"/>
      <c r="L92" s="612"/>
      <c r="M92" s="612"/>
      <c r="N92" s="612"/>
      <c r="O92" s="612"/>
      <c r="P92" s="576" t="s">
        <v>1174</v>
      </c>
    </row>
    <row r="93" spans="2:16" ht="18.75" customHeight="1">
      <c r="B93" s="1081"/>
      <c r="C93" s="1045"/>
      <c r="D93" s="575" t="s">
        <v>1226</v>
      </c>
      <c r="E93" s="1091"/>
      <c r="F93" s="1053"/>
      <c r="H93" s="572"/>
      <c r="I93" s="572"/>
      <c r="J93" s="572"/>
      <c r="K93" s="572"/>
      <c r="L93" s="572"/>
      <c r="M93" s="572"/>
      <c r="N93" s="617"/>
      <c r="O93" s="572"/>
      <c r="P93" s="575"/>
    </row>
    <row r="94" spans="2:16" ht="18.75" customHeight="1">
      <c r="B94" s="1081"/>
      <c r="C94" s="1054" t="s">
        <v>949</v>
      </c>
      <c r="D94" s="582" t="s">
        <v>1003</v>
      </c>
      <c r="E94" s="1084"/>
      <c r="F94" s="1056" t="b">
        <v>0</v>
      </c>
      <c r="H94" s="617"/>
      <c r="I94" s="617"/>
      <c r="J94" s="617"/>
      <c r="K94" s="617"/>
      <c r="L94" s="617"/>
      <c r="M94" s="617"/>
      <c r="N94" s="617"/>
      <c r="O94" s="617"/>
      <c r="P94" s="646" t="s">
        <v>314</v>
      </c>
    </row>
    <row r="95" spans="2:16" ht="31.5" customHeight="1">
      <c r="B95" s="1081"/>
      <c r="C95" s="1043"/>
      <c r="D95" s="576" t="s">
        <v>509</v>
      </c>
      <c r="E95" s="1092"/>
      <c r="F95" s="1057"/>
      <c r="G95" s="606"/>
      <c r="H95" s="612"/>
      <c r="I95" s="612"/>
      <c r="J95" s="612"/>
      <c r="K95" s="612"/>
      <c r="L95" s="612"/>
      <c r="M95" s="612"/>
      <c r="N95" s="612"/>
      <c r="O95" s="612"/>
      <c r="P95" s="576"/>
    </row>
    <row r="96" spans="2:16" ht="18" customHeight="1">
      <c r="B96" s="1081"/>
      <c r="C96" s="1043"/>
      <c r="D96" s="576" t="s">
        <v>1326</v>
      </c>
      <c r="E96" s="1092"/>
      <c r="F96" s="1057"/>
      <c r="G96" s="606"/>
      <c r="H96" s="612"/>
      <c r="I96" s="612"/>
      <c r="J96" s="612"/>
      <c r="K96" s="612"/>
      <c r="L96" s="612"/>
      <c r="M96" s="612"/>
      <c r="N96" s="612"/>
      <c r="O96" s="612"/>
      <c r="P96" s="576"/>
    </row>
    <row r="97" spans="2:16">
      <c r="B97" s="1081"/>
      <c r="C97" s="1045"/>
      <c r="D97" s="575" t="s">
        <v>267</v>
      </c>
      <c r="E97" s="1091"/>
      <c r="F97" s="1053"/>
      <c r="H97" s="572"/>
      <c r="I97" s="572"/>
      <c r="J97" s="572"/>
      <c r="K97" s="572"/>
      <c r="L97" s="572"/>
      <c r="M97" s="572"/>
      <c r="N97" s="617"/>
      <c r="O97" s="572"/>
      <c r="P97" s="575" t="s">
        <v>1155</v>
      </c>
    </row>
    <row r="98" spans="2:16">
      <c r="B98" s="1081"/>
      <c r="C98" s="1054" t="s">
        <v>372</v>
      </c>
      <c r="D98" s="582" t="s">
        <v>1327</v>
      </c>
      <c r="E98" s="1077" t="b">
        <v>0</v>
      </c>
      <c r="F98" s="1056" t="b">
        <v>0</v>
      </c>
      <c r="H98" s="617"/>
      <c r="I98" s="617"/>
      <c r="J98" s="617"/>
      <c r="K98" s="617"/>
      <c r="L98" s="617"/>
      <c r="M98" s="617"/>
      <c r="N98" s="617"/>
      <c r="O98" s="617"/>
      <c r="P98" s="582"/>
    </row>
    <row r="99" spans="2:16">
      <c r="B99" s="1081"/>
      <c r="C99" s="1043"/>
      <c r="D99" s="576" t="s">
        <v>684</v>
      </c>
      <c r="E99" s="1078"/>
      <c r="F99" s="1057"/>
      <c r="G99" s="606"/>
      <c r="H99" s="612"/>
      <c r="I99" s="612"/>
      <c r="J99" s="612"/>
      <c r="K99" s="612"/>
      <c r="L99" s="612"/>
      <c r="M99" s="612"/>
      <c r="N99" s="612"/>
      <c r="O99" s="612"/>
      <c r="P99" s="576" t="s">
        <v>151</v>
      </c>
    </row>
    <row r="100" spans="2:16">
      <c r="B100" s="1081"/>
      <c r="C100" s="1043"/>
      <c r="D100" s="576" t="s">
        <v>1295</v>
      </c>
      <c r="E100" s="1078"/>
      <c r="F100" s="1057"/>
      <c r="G100" s="606"/>
      <c r="H100" s="612"/>
      <c r="I100" s="612"/>
      <c r="J100" s="612"/>
      <c r="K100" s="612"/>
      <c r="L100" s="612"/>
      <c r="M100" s="612"/>
      <c r="N100" s="612"/>
      <c r="O100" s="612"/>
      <c r="P100" s="576"/>
    </row>
    <row r="101" spans="2:16" ht="30.75" customHeight="1">
      <c r="B101" s="1082"/>
      <c r="C101" s="1044"/>
      <c r="D101" s="580" t="s">
        <v>1328</v>
      </c>
      <c r="E101" s="1087"/>
      <c r="F101" s="1059"/>
      <c r="G101" s="607"/>
      <c r="H101" s="615"/>
      <c r="I101" s="615"/>
      <c r="J101" s="615"/>
      <c r="K101" s="615"/>
      <c r="L101" s="615"/>
      <c r="M101" s="615"/>
      <c r="N101" s="615"/>
      <c r="O101" s="615"/>
      <c r="P101" s="580"/>
    </row>
    <row r="102" spans="2:16" ht="21" customHeight="1">
      <c r="B102" s="1080" t="s">
        <v>169</v>
      </c>
      <c r="C102" s="621" t="s">
        <v>979</v>
      </c>
      <c r="D102" s="573" t="s">
        <v>905</v>
      </c>
      <c r="E102" s="634" t="b">
        <v>0</v>
      </c>
      <c r="F102" s="595"/>
      <c r="G102" s="640"/>
      <c r="H102" s="567"/>
      <c r="I102" s="567"/>
      <c r="J102" s="567"/>
      <c r="K102" s="567"/>
      <c r="L102" s="567"/>
      <c r="M102" s="567"/>
      <c r="N102" s="567"/>
      <c r="O102" s="567"/>
      <c r="P102" s="573" t="s">
        <v>1311</v>
      </c>
    </row>
    <row r="103" spans="2:16">
      <c r="B103" s="1075"/>
      <c r="C103" s="1075" t="s">
        <v>550</v>
      </c>
      <c r="D103" s="574" t="s">
        <v>1329</v>
      </c>
      <c r="E103" s="1084"/>
      <c r="F103" s="1056" t="b">
        <v>0</v>
      </c>
      <c r="G103" s="643"/>
      <c r="H103" s="611"/>
      <c r="I103" s="611"/>
      <c r="J103" s="611"/>
      <c r="K103" s="611"/>
      <c r="L103" s="611"/>
      <c r="M103" s="611"/>
      <c r="N103" s="611"/>
      <c r="O103" s="611"/>
      <c r="P103" s="574"/>
    </row>
    <row r="104" spans="2:16">
      <c r="B104" s="1075"/>
      <c r="C104" s="1099"/>
      <c r="D104" s="575" t="s">
        <v>1301</v>
      </c>
      <c r="E104" s="1091"/>
      <c r="F104" s="1053"/>
      <c r="H104" s="572"/>
      <c r="I104" s="572"/>
      <c r="J104" s="572"/>
      <c r="K104" s="572"/>
      <c r="L104" s="572"/>
      <c r="M104" s="572"/>
      <c r="N104" s="617"/>
      <c r="O104" s="572"/>
      <c r="P104" s="575"/>
    </row>
    <row r="105" spans="2:16" ht="27">
      <c r="B105" s="1075"/>
      <c r="C105" s="579" t="s">
        <v>463</v>
      </c>
      <c r="D105" s="574" t="s">
        <v>678</v>
      </c>
      <c r="E105" s="1084"/>
      <c r="F105" s="1056" t="b">
        <v>0</v>
      </c>
      <c r="G105" s="605"/>
      <c r="H105" s="611"/>
      <c r="I105" s="611"/>
      <c r="J105" s="611"/>
      <c r="K105" s="611"/>
      <c r="L105" s="611"/>
      <c r="M105" s="611"/>
      <c r="N105" s="619"/>
      <c r="O105" s="611"/>
      <c r="P105" s="574"/>
    </row>
    <row r="106" spans="2:16">
      <c r="B106" s="1083"/>
      <c r="C106" s="580"/>
      <c r="D106" s="580" t="s">
        <v>1301</v>
      </c>
      <c r="E106" s="1085"/>
      <c r="F106" s="1059"/>
      <c r="G106" s="607"/>
      <c r="H106" s="615"/>
      <c r="I106" s="615"/>
      <c r="J106" s="615"/>
      <c r="K106" s="615"/>
      <c r="L106" s="615"/>
      <c r="M106" s="615"/>
      <c r="N106" s="615"/>
      <c r="O106" s="615"/>
      <c r="P106" s="580"/>
    </row>
    <row r="107" spans="2:16">
      <c r="B107" s="1080" t="s">
        <v>251</v>
      </c>
      <c r="C107" s="1080" t="s">
        <v>979</v>
      </c>
      <c r="D107" s="584" t="s">
        <v>1330</v>
      </c>
      <c r="E107" s="1086" t="b">
        <v>0</v>
      </c>
      <c r="F107" s="1049"/>
      <c r="G107" s="618"/>
      <c r="H107" s="618"/>
      <c r="I107" s="618"/>
      <c r="J107" s="618"/>
      <c r="K107" s="618"/>
      <c r="L107" s="618"/>
      <c r="M107" s="618"/>
      <c r="N107" s="618"/>
      <c r="O107" s="618"/>
      <c r="P107" s="573" t="s">
        <v>1311</v>
      </c>
    </row>
    <row r="108" spans="2:16">
      <c r="B108" s="1075"/>
      <c r="C108" s="1075"/>
      <c r="D108" s="576" t="s">
        <v>35</v>
      </c>
      <c r="E108" s="1078"/>
      <c r="F108" s="1050"/>
      <c r="G108" s="612"/>
      <c r="H108" s="612"/>
      <c r="I108" s="612"/>
      <c r="J108" s="612"/>
      <c r="K108" s="612"/>
      <c r="L108" s="612"/>
      <c r="M108" s="612"/>
      <c r="N108" s="612"/>
      <c r="O108" s="612"/>
      <c r="P108" s="576"/>
    </row>
    <row r="109" spans="2:16">
      <c r="B109" s="1075"/>
      <c r="C109" s="1075"/>
      <c r="D109" s="576" t="s">
        <v>976</v>
      </c>
      <c r="E109" s="1078"/>
      <c r="F109" s="1050"/>
      <c r="G109" s="612"/>
      <c r="H109" s="612"/>
      <c r="I109" s="612"/>
      <c r="J109" s="612"/>
      <c r="K109" s="612"/>
      <c r="L109" s="612"/>
      <c r="M109" s="612"/>
      <c r="N109" s="612"/>
      <c r="O109" s="612"/>
      <c r="P109" s="576" t="s">
        <v>443</v>
      </c>
    </row>
    <row r="110" spans="2:16">
      <c r="B110" s="1075"/>
      <c r="C110" s="1076"/>
      <c r="D110" s="575" t="s">
        <v>1331</v>
      </c>
      <c r="E110" s="1079"/>
      <c r="F110" s="1051"/>
      <c r="G110" s="572"/>
      <c r="H110" s="572"/>
      <c r="I110" s="572"/>
      <c r="J110" s="572"/>
      <c r="K110" s="572"/>
      <c r="L110" s="572"/>
      <c r="M110" s="572"/>
      <c r="N110" s="572"/>
      <c r="O110" s="572"/>
      <c r="P110" s="575"/>
    </row>
    <row r="111" spans="2:16">
      <c r="B111" s="1075"/>
      <c r="C111" s="571" t="s">
        <v>914</v>
      </c>
      <c r="D111" s="571" t="s">
        <v>1121</v>
      </c>
      <c r="E111" s="629"/>
      <c r="F111" s="600" t="b">
        <v>0</v>
      </c>
      <c r="G111" s="569"/>
      <c r="H111" s="569"/>
      <c r="I111" s="569"/>
      <c r="J111" s="569"/>
      <c r="K111" s="569"/>
      <c r="L111" s="569"/>
      <c r="M111" s="569"/>
      <c r="N111" s="569"/>
      <c r="O111" s="569"/>
      <c r="P111" s="571"/>
    </row>
    <row r="112" spans="2:16" ht="27">
      <c r="B112" s="1075"/>
      <c r="C112" s="571" t="s">
        <v>132</v>
      </c>
      <c r="D112" s="571" t="s">
        <v>1332</v>
      </c>
      <c r="E112" s="629"/>
      <c r="F112" s="600" t="b">
        <v>0</v>
      </c>
      <c r="G112" s="569"/>
      <c r="H112" s="569"/>
      <c r="I112" s="569"/>
      <c r="J112" s="569"/>
      <c r="K112" s="569"/>
      <c r="L112" s="569"/>
      <c r="M112" s="569"/>
      <c r="N112" s="569"/>
      <c r="O112" s="569"/>
      <c r="P112" s="571"/>
    </row>
    <row r="113" spans="2:16" ht="27">
      <c r="B113" s="1075"/>
      <c r="C113" s="571" t="s">
        <v>474</v>
      </c>
      <c r="D113" s="571" t="s">
        <v>1313</v>
      </c>
      <c r="E113" s="629"/>
      <c r="F113" s="600" t="b">
        <v>0</v>
      </c>
      <c r="G113" s="569"/>
      <c r="H113" s="569"/>
      <c r="I113" s="569"/>
      <c r="J113" s="569"/>
      <c r="K113" s="569"/>
      <c r="L113" s="569"/>
      <c r="M113" s="569"/>
      <c r="N113" s="569"/>
      <c r="O113" s="569"/>
      <c r="P113" s="571"/>
    </row>
    <row r="114" spans="2:16">
      <c r="B114" s="1075"/>
      <c r="C114" s="571" t="s">
        <v>1263</v>
      </c>
      <c r="D114" s="571" t="s">
        <v>625</v>
      </c>
      <c r="E114" s="629"/>
      <c r="F114" s="600" t="b">
        <v>0</v>
      </c>
      <c r="G114" s="569"/>
      <c r="H114" s="569"/>
      <c r="I114" s="569"/>
      <c r="J114" s="569"/>
      <c r="K114" s="569"/>
      <c r="L114" s="569"/>
      <c r="M114" s="569"/>
      <c r="N114" s="569"/>
      <c r="O114" s="569"/>
      <c r="P114" s="571"/>
    </row>
    <row r="115" spans="2:16">
      <c r="B115" s="1075"/>
      <c r="C115" s="1074" t="s">
        <v>605</v>
      </c>
      <c r="D115" s="574" t="s">
        <v>1104</v>
      </c>
      <c r="E115" s="1084"/>
      <c r="F115" s="1056" t="b">
        <v>0</v>
      </c>
      <c r="G115" s="611"/>
      <c r="H115" s="611"/>
      <c r="I115" s="611"/>
      <c r="J115" s="611"/>
      <c r="K115" s="611"/>
      <c r="L115" s="611"/>
      <c r="M115" s="611"/>
      <c r="N115" s="611"/>
      <c r="O115" s="611"/>
      <c r="P115" s="574"/>
    </row>
    <row r="116" spans="2:16">
      <c r="B116" s="1075"/>
      <c r="C116" s="1076"/>
      <c r="D116" s="575" t="s">
        <v>1334</v>
      </c>
      <c r="E116" s="1091"/>
      <c r="F116" s="1053"/>
      <c r="G116" s="572"/>
      <c r="H116" s="572"/>
      <c r="I116" s="572"/>
      <c r="J116" s="572"/>
      <c r="K116" s="572"/>
      <c r="L116" s="572"/>
      <c r="M116" s="572"/>
      <c r="N116" s="572"/>
      <c r="O116" s="572"/>
      <c r="P116" s="575" t="s">
        <v>1378</v>
      </c>
    </row>
    <row r="117" spans="2:16">
      <c r="B117" s="1083"/>
      <c r="C117" s="577" t="s">
        <v>107</v>
      </c>
      <c r="D117" s="577" t="s">
        <v>386</v>
      </c>
      <c r="E117" s="627" t="b">
        <v>0</v>
      </c>
      <c r="F117" s="598"/>
      <c r="G117" s="570"/>
      <c r="H117" s="570"/>
      <c r="I117" s="570"/>
      <c r="J117" s="570"/>
      <c r="K117" s="570"/>
      <c r="L117" s="570"/>
      <c r="M117" s="570"/>
      <c r="N117" s="570"/>
      <c r="O117" s="570"/>
      <c r="P117" s="577" t="s">
        <v>823</v>
      </c>
    </row>
    <row r="118" spans="2:16">
      <c r="B118" s="1042" t="s">
        <v>1250</v>
      </c>
      <c r="C118" s="582" t="s">
        <v>979</v>
      </c>
      <c r="D118" s="583" t="s">
        <v>1335</v>
      </c>
      <c r="E118" s="1086" t="b">
        <v>0</v>
      </c>
      <c r="F118" s="1049"/>
      <c r="G118" s="619"/>
      <c r="H118" s="619"/>
      <c r="I118" s="619"/>
      <c r="J118" s="619"/>
      <c r="K118" s="619"/>
      <c r="L118" s="619"/>
      <c r="M118" s="619"/>
      <c r="N118" s="619"/>
      <c r="O118" s="619"/>
      <c r="P118" s="583" t="s">
        <v>1059</v>
      </c>
    </row>
    <row r="119" spans="2:16">
      <c r="B119" s="1043"/>
      <c r="C119" s="575"/>
      <c r="D119" s="575" t="s">
        <v>1202</v>
      </c>
      <c r="E119" s="1079"/>
      <c r="F119" s="1051"/>
      <c r="G119" s="572"/>
      <c r="H119" s="572"/>
      <c r="I119" s="572"/>
      <c r="J119" s="572"/>
      <c r="K119" s="572"/>
      <c r="L119" s="572"/>
      <c r="M119" s="572"/>
      <c r="N119" s="572"/>
      <c r="O119" s="572"/>
      <c r="P119" s="575"/>
    </row>
    <row r="120" spans="2:16">
      <c r="B120" s="1043"/>
      <c r="C120" s="571" t="s">
        <v>1108</v>
      </c>
      <c r="D120" s="571" t="s">
        <v>1337</v>
      </c>
      <c r="E120" s="635" t="b">
        <v>0</v>
      </c>
      <c r="F120" s="597"/>
      <c r="G120" s="569"/>
      <c r="H120" s="569"/>
      <c r="I120" s="569"/>
      <c r="J120" s="569"/>
      <c r="K120" s="569"/>
      <c r="L120" s="569"/>
      <c r="M120" s="569"/>
      <c r="N120" s="569"/>
      <c r="O120" s="569"/>
      <c r="P120" s="571" t="s">
        <v>1229</v>
      </c>
    </row>
    <row r="121" spans="2:16">
      <c r="B121" s="1044"/>
      <c r="C121" s="577" t="s">
        <v>46</v>
      </c>
      <c r="D121" s="577" t="s">
        <v>222</v>
      </c>
      <c r="E121" s="636"/>
      <c r="F121" s="602" t="b">
        <v>0</v>
      </c>
      <c r="G121" s="570"/>
      <c r="H121" s="570"/>
      <c r="I121" s="570"/>
      <c r="J121" s="570"/>
      <c r="K121" s="570"/>
      <c r="L121" s="570"/>
      <c r="M121" s="570"/>
      <c r="N121" s="570"/>
      <c r="O121" s="570"/>
      <c r="P121" s="577"/>
    </row>
    <row r="122" spans="2:16">
      <c r="B122" s="1042" t="s">
        <v>1251</v>
      </c>
      <c r="C122" s="1080" t="s">
        <v>979</v>
      </c>
      <c r="D122" s="582" t="s">
        <v>1335</v>
      </c>
      <c r="E122" s="1086" t="b">
        <v>0</v>
      </c>
      <c r="F122" s="1052" t="b">
        <v>0</v>
      </c>
      <c r="G122" s="617"/>
      <c r="H122" s="617"/>
      <c r="I122" s="617"/>
      <c r="J122" s="617"/>
      <c r="K122" s="617"/>
      <c r="L122" s="617"/>
      <c r="M122" s="617"/>
      <c r="N122" s="617"/>
      <c r="O122" s="617"/>
      <c r="P122" s="583" t="s">
        <v>1059</v>
      </c>
    </row>
    <row r="123" spans="2:16">
      <c r="B123" s="1043"/>
      <c r="C123" s="1075"/>
      <c r="D123" s="576" t="s">
        <v>846</v>
      </c>
      <c r="E123" s="1078"/>
      <c r="F123" s="1057"/>
      <c r="G123" s="612"/>
      <c r="H123" s="612"/>
      <c r="I123" s="612"/>
      <c r="J123" s="612"/>
      <c r="K123" s="612"/>
      <c r="L123" s="612"/>
      <c r="M123" s="612"/>
      <c r="N123" s="612"/>
      <c r="O123" s="612"/>
      <c r="P123" s="576"/>
    </row>
    <row r="124" spans="2:16">
      <c r="B124" s="1043"/>
      <c r="C124" s="1075"/>
      <c r="D124" s="576" t="s">
        <v>201</v>
      </c>
      <c r="E124" s="1078"/>
      <c r="F124" s="1057"/>
      <c r="G124" s="612"/>
      <c r="H124" s="612"/>
      <c r="I124" s="612"/>
      <c r="J124" s="612"/>
      <c r="K124" s="612"/>
      <c r="L124" s="612"/>
      <c r="M124" s="612"/>
      <c r="N124" s="612"/>
      <c r="O124" s="612"/>
      <c r="P124" s="576" t="s">
        <v>1379</v>
      </c>
    </row>
    <row r="125" spans="2:16">
      <c r="B125" s="1043"/>
      <c r="C125" s="1076"/>
      <c r="D125" s="575" t="s">
        <v>816</v>
      </c>
      <c r="E125" s="1079"/>
      <c r="F125" s="1053"/>
      <c r="G125" s="572"/>
      <c r="H125" s="572"/>
      <c r="I125" s="572"/>
      <c r="J125" s="572"/>
      <c r="K125" s="572"/>
      <c r="L125" s="572"/>
      <c r="M125" s="572"/>
      <c r="N125" s="572"/>
      <c r="O125" s="572"/>
      <c r="P125" s="575"/>
    </row>
    <row r="126" spans="2:16">
      <c r="B126" s="1043"/>
      <c r="C126" s="571" t="s">
        <v>1108</v>
      </c>
      <c r="D126" s="571" t="s">
        <v>110</v>
      </c>
      <c r="E126" s="635" t="b">
        <v>0</v>
      </c>
      <c r="F126" s="597"/>
      <c r="G126" s="569"/>
      <c r="H126" s="569"/>
      <c r="I126" s="569"/>
      <c r="J126" s="569"/>
      <c r="K126" s="569"/>
      <c r="L126" s="569"/>
      <c r="M126" s="569"/>
      <c r="N126" s="569"/>
      <c r="O126" s="569"/>
      <c r="P126" s="571" t="s">
        <v>1229</v>
      </c>
    </row>
    <row r="127" spans="2:16">
      <c r="B127" s="1044"/>
      <c r="C127" s="577" t="s">
        <v>46</v>
      </c>
      <c r="D127" s="577" t="s">
        <v>1338</v>
      </c>
      <c r="E127" s="627"/>
      <c r="F127" s="602" t="b">
        <v>0</v>
      </c>
      <c r="G127" s="570"/>
      <c r="H127" s="570"/>
      <c r="I127" s="570"/>
      <c r="J127" s="570"/>
      <c r="K127" s="570"/>
      <c r="L127" s="570"/>
      <c r="M127" s="570"/>
      <c r="N127" s="570"/>
      <c r="O127" s="570"/>
      <c r="P127" s="577"/>
    </row>
    <row r="128" spans="2:16">
      <c r="B128" s="1042" t="s">
        <v>576</v>
      </c>
      <c r="C128" s="622" t="s">
        <v>979</v>
      </c>
      <c r="D128" s="575" t="s">
        <v>1289</v>
      </c>
      <c r="E128" s="628" t="b">
        <v>0</v>
      </c>
      <c r="F128" s="595"/>
      <c r="G128" s="572"/>
      <c r="H128" s="572"/>
      <c r="I128" s="572"/>
      <c r="J128" s="572"/>
      <c r="K128" s="572"/>
      <c r="L128" s="572"/>
      <c r="M128" s="572"/>
      <c r="N128" s="572"/>
      <c r="O128" s="572"/>
      <c r="P128" s="575"/>
    </row>
    <row r="129" spans="2:16">
      <c r="B129" s="1043"/>
      <c r="C129" s="1093" t="s">
        <v>1108</v>
      </c>
      <c r="D129" s="579" t="s">
        <v>279</v>
      </c>
      <c r="E129" s="1077" t="b">
        <v>0</v>
      </c>
      <c r="F129" s="1060"/>
      <c r="G129" s="614"/>
      <c r="H129" s="614"/>
      <c r="I129" s="614"/>
      <c r="J129" s="614"/>
      <c r="K129" s="614"/>
      <c r="L129" s="614"/>
      <c r="M129" s="614"/>
      <c r="N129" s="614"/>
      <c r="O129" s="614"/>
      <c r="P129" s="579" t="s">
        <v>1278</v>
      </c>
    </row>
    <row r="130" spans="2:16">
      <c r="B130" s="1043"/>
      <c r="C130" s="1094"/>
      <c r="D130" s="576" t="s">
        <v>409</v>
      </c>
      <c r="E130" s="1078"/>
      <c r="F130" s="1050"/>
      <c r="G130" s="612"/>
      <c r="H130" s="612"/>
      <c r="I130" s="612"/>
      <c r="J130" s="612"/>
      <c r="K130" s="612"/>
      <c r="L130" s="612"/>
      <c r="M130" s="612"/>
      <c r="N130" s="612"/>
      <c r="O130" s="612"/>
      <c r="P130" s="576" t="s">
        <v>1380</v>
      </c>
    </row>
    <row r="131" spans="2:16">
      <c r="B131" s="1043"/>
      <c r="C131" s="1094"/>
      <c r="D131" s="576" t="s">
        <v>1339</v>
      </c>
      <c r="E131" s="1078"/>
      <c r="F131" s="1050"/>
      <c r="G131" s="612"/>
      <c r="H131" s="612"/>
      <c r="I131" s="612"/>
      <c r="J131" s="612"/>
      <c r="K131" s="612"/>
      <c r="L131" s="612"/>
      <c r="M131" s="612"/>
      <c r="N131" s="612"/>
      <c r="O131" s="612"/>
      <c r="P131" s="576"/>
    </row>
    <row r="132" spans="2:16">
      <c r="B132" s="1043"/>
      <c r="C132" s="1095"/>
      <c r="D132" s="575" t="s">
        <v>1340</v>
      </c>
      <c r="E132" s="1079"/>
      <c r="F132" s="1051"/>
      <c r="G132" s="572"/>
      <c r="H132" s="572"/>
      <c r="I132" s="572"/>
      <c r="J132" s="572"/>
      <c r="K132" s="572"/>
      <c r="L132" s="572"/>
      <c r="M132" s="572"/>
      <c r="N132" s="572"/>
      <c r="O132" s="572"/>
      <c r="P132" s="575" t="s">
        <v>1090</v>
      </c>
    </row>
    <row r="133" spans="2:16">
      <c r="B133" s="1043"/>
      <c r="C133" s="623" t="s">
        <v>46</v>
      </c>
      <c r="D133" s="574" t="s">
        <v>770</v>
      </c>
      <c r="E133" s="1077" t="b">
        <v>0</v>
      </c>
      <c r="F133" s="1056" t="b">
        <v>0</v>
      </c>
      <c r="G133" s="611"/>
      <c r="H133" s="611"/>
      <c r="I133" s="611"/>
      <c r="J133" s="611"/>
      <c r="K133" s="611"/>
      <c r="L133" s="611"/>
      <c r="M133" s="611"/>
      <c r="N133" s="611"/>
      <c r="O133" s="611"/>
      <c r="P133" s="574" t="s">
        <v>1381</v>
      </c>
    </row>
    <row r="134" spans="2:16">
      <c r="B134" s="1044"/>
      <c r="C134" s="624"/>
      <c r="D134" s="580" t="s">
        <v>30</v>
      </c>
      <c r="E134" s="1087"/>
      <c r="F134" s="1059"/>
      <c r="G134" s="615"/>
      <c r="H134" s="615"/>
      <c r="I134" s="615"/>
      <c r="J134" s="615"/>
      <c r="K134" s="615"/>
      <c r="L134" s="615"/>
      <c r="M134" s="615"/>
      <c r="N134" s="615"/>
      <c r="O134" s="615"/>
      <c r="P134" s="580" t="s">
        <v>341</v>
      </c>
    </row>
    <row r="135" spans="2:16">
      <c r="B135" s="1096" t="s">
        <v>1252</v>
      </c>
      <c r="C135" s="573" t="s">
        <v>979</v>
      </c>
      <c r="D135" s="573" t="s">
        <v>297</v>
      </c>
      <c r="E135" s="634" t="b">
        <v>0</v>
      </c>
      <c r="F135" s="603" t="b">
        <v>0</v>
      </c>
      <c r="G135" s="567"/>
      <c r="H135" s="567"/>
      <c r="I135" s="567"/>
      <c r="J135" s="567"/>
      <c r="K135" s="567"/>
      <c r="L135" s="567"/>
      <c r="M135" s="567"/>
      <c r="N135" s="567"/>
      <c r="O135" s="567"/>
      <c r="P135" s="573" t="s">
        <v>453</v>
      </c>
    </row>
    <row r="136" spans="2:16">
      <c r="B136" s="1097"/>
      <c r="C136" s="571" t="s">
        <v>836</v>
      </c>
      <c r="D136" s="571" t="s">
        <v>476</v>
      </c>
      <c r="E136" s="629"/>
      <c r="F136" s="597"/>
      <c r="G136" s="569"/>
      <c r="H136" s="569"/>
      <c r="I136" s="569"/>
      <c r="J136" s="569"/>
      <c r="K136" s="569"/>
      <c r="L136" s="569"/>
      <c r="M136" s="569"/>
      <c r="N136" s="569"/>
      <c r="O136" s="569"/>
      <c r="P136" s="571"/>
    </row>
    <row r="137" spans="2:16">
      <c r="B137" s="1097"/>
      <c r="C137" s="1074" t="s">
        <v>1265</v>
      </c>
      <c r="D137" s="574" t="s">
        <v>1341</v>
      </c>
      <c r="E137" s="1084"/>
      <c r="F137" s="1056" t="b">
        <v>0</v>
      </c>
      <c r="G137" s="611"/>
      <c r="H137" s="611"/>
      <c r="I137" s="611"/>
      <c r="J137" s="611"/>
      <c r="K137" s="611"/>
      <c r="L137" s="611"/>
      <c r="M137" s="611"/>
      <c r="N137" s="611"/>
      <c r="O137" s="611"/>
      <c r="P137" s="574"/>
    </row>
    <row r="138" spans="2:16">
      <c r="B138" s="1097"/>
      <c r="C138" s="1076"/>
      <c r="D138" s="575" t="s">
        <v>893</v>
      </c>
      <c r="E138" s="1091"/>
      <c r="F138" s="1053"/>
      <c r="G138" s="572"/>
      <c r="H138" s="572"/>
      <c r="I138" s="572"/>
      <c r="J138" s="572"/>
      <c r="K138" s="572"/>
      <c r="L138" s="572"/>
      <c r="M138" s="572"/>
      <c r="N138" s="572"/>
      <c r="O138" s="572"/>
      <c r="P138" s="575" t="s">
        <v>942</v>
      </c>
    </row>
    <row r="139" spans="2:16">
      <c r="B139" s="1097"/>
      <c r="C139" s="571" t="s">
        <v>1188</v>
      </c>
      <c r="D139" s="571" t="s">
        <v>685</v>
      </c>
      <c r="E139" s="629"/>
      <c r="F139" s="600" t="b">
        <v>0</v>
      </c>
      <c r="G139" s="569"/>
      <c r="H139" s="569"/>
      <c r="I139" s="569"/>
      <c r="J139" s="569"/>
      <c r="K139" s="569"/>
      <c r="L139" s="569"/>
      <c r="M139" s="569"/>
      <c r="N139" s="569"/>
      <c r="O139" s="569"/>
      <c r="P139" s="571"/>
    </row>
    <row r="140" spans="2:16">
      <c r="B140" s="1098"/>
      <c r="C140" s="577" t="s">
        <v>769</v>
      </c>
      <c r="D140" s="577" t="s">
        <v>1180</v>
      </c>
      <c r="E140" s="636"/>
      <c r="F140" s="602" t="b">
        <v>0</v>
      </c>
      <c r="G140" s="570"/>
      <c r="H140" s="570"/>
      <c r="I140" s="570"/>
      <c r="J140" s="570"/>
      <c r="K140" s="570"/>
      <c r="L140" s="570"/>
      <c r="M140" s="570"/>
      <c r="N140" s="570"/>
      <c r="O140" s="570"/>
      <c r="P140" s="577"/>
    </row>
    <row r="141" spans="2:16">
      <c r="B141" s="1042" t="s">
        <v>1253</v>
      </c>
      <c r="C141" s="1080" t="s">
        <v>979</v>
      </c>
      <c r="D141" s="582" t="s">
        <v>390</v>
      </c>
      <c r="E141" s="1086" t="b">
        <v>0</v>
      </c>
      <c r="F141" s="1052" t="b">
        <v>0</v>
      </c>
      <c r="G141" s="617"/>
      <c r="H141" s="617"/>
      <c r="I141" s="617"/>
      <c r="J141" s="617"/>
      <c r="K141" s="617"/>
      <c r="L141" s="617"/>
      <c r="M141" s="617"/>
      <c r="N141" s="617"/>
      <c r="O141" s="617"/>
      <c r="P141" s="573" t="s">
        <v>453</v>
      </c>
    </row>
    <row r="142" spans="2:16">
      <c r="B142" s="1043"/>
      <c r="C142" s="1075"/>
      <c r="D142" s="576" t="s">
        <v>870</v>
      </c>
      <c r="E142" s="1078"/>
      <c r="F142" s="1057"/>
      <c r="G142" s="612"/>
      <c r="H142" s="612"/>
      <c r="I142" s="612"/>
      <c r="J142" s="612"/>
      <c r="K142" s="612"/>
      <c r="L142" s="612"/>
      <c r="M142" s="612"/>
      <c r="N142" s="612"/>
      <c r="O142" s="612"/>
      <c r="P142" s="576" t="s">
        <v>1382</v>
      </c>
    </row>
    <row r="143" spans="2:16">
      <c r="B143" s="1043"/>
      <c r="C143" s="1076"/>
      <c r="D143" s="575" t="s">
        <v>548</v>
      </c>
      <c r="E143" s="1079"/>
      <c r="F143" s="1053"/>
      <c r="G143" s="572"/>
      <c r="H143" s="572"/>
      <c r="I143" s="572"/>
      <c r="J143" s="572"/>
      <c r="K143" s="572"/>
      <c r="L143" s="572"/>
      <c r="M143" s="572"/>
      <c r="N143" s="572"/>
      <c r="O143" s="572"/>
      <c r="P143" s="575"/>
    </row>
    <row r="144" spans="2:16">
      <c r="B144" s="1043"/>
      <c r="C144" s="1074" t="s">
        <v>1227</v>
      </c>
      <c r="D144" s="579" t="s">
        <v>1209</v>
      </c>
      <c r="E144" s="1077" t="b">
        <v>0</v>
      </c>
      <c r="F144" s="1060"/>
      <c r="G144" s="614"/>
      <c r="H144" s="614"/>
      <c r="I144" s="614"/>
      <c r="J144" s="614"/>
      <c r="K144" s="614"/>
      <c r="L144" s="614"/>
      <c r="M144" s="614"/>
      <c r="N144" s="614"/>
      <c r="O144" s="614"/>
      <c r="P144" s="579" t="s">
        <v>701</v>
      </c>
    </row>
    <row r="145" spans="2:16">
      <c r="B145" s="1043"/>
      <c r="C145" s="1075"/>
      <c r="D145" s="576" t="s">
        <v>612</v>
      </c>
      <c r="E145" s="1078"/>
      <c r="F145" s="1050"/>
      <c r="G145" s="612"/>
      <c r="H145" s="612"/>
      <c r="I145" s="612"/>
      <c r="J145" s="612"/>
      <c r="K145" s="612"/>
      <c r="L145" s="612"/>
      <c r="M145" s="612"/>
      <c r="N145" s="612"/>
      <c r="O145" s="612"/>
      <c r="P145" s="576" t="s">
        <v>1264</v>
      </c>
    </row>
    <row r="146" spans="2:16">
      <c r="B146" s="1043"/>
      <c r="C146" s="1076"/>
      <c r="D146" s="575" t="s">
        <v>87</v>
      </c>
      <c r="E146" s="1079"/>
      <c r="F146" s="1051"/>
      <c r="G146" s="572"/>
      <c r="H146" s="572"/>
      <c r="I146" s="572"/>
      <c r="J146" s="572"/>
      <c r="K146" s="572"/>
      <c r="L146" s="572"/>
      <c r="M146" s="572"/>
      <c r="N146" s="572"/>
      <c r="O146" s="572"/>
      <c r="P146" s="575" t="s">
        <v>508</v>
      </c>
    </row>
    <row r="147" spans="2:16">
      <c r="B147" s="1043"/>
      <c r="C147" s="571" t="s">
        <v>412</v>
      </c>
      <c r="D147" s="571" t="s">
        <v>1342</v>
      </c>
      <c r="E147" s="629"/>
      <c r="F147" s="600" t="b">
        <v>0</v>
      </c>
      <c r="G147" s="569"/>
      <c r="H147" s="569"/>
      <c r="I147" s="569"/>
      <c r="J147" s="569"/>
      <c r="K147" s="569"/>
      <c r="L147" s="569"/>
      <c r="M147" s="569"/>
      <c r="N147" s="569"/>
      <c r="O147" s="569"/>
      <c r="P147" s="571"/>
    </row>
    <row r="148" spans="2:16">
      <c r="B148" s="1043"/>
      <c r="C148" s="571" t="s">
        <v>895</v>
      </c>
      <c r="D148" s="571" t="s">
        <v>329</v>
      </c>
      <c r="E148" s="629"/>
      <c r="F148" s="600" t="b">
        <v>0</v>
      </c>
      <c r="G148" s="569"/>
      <c r="H148" s="569"/>
      <c r="I148" s="569"/>
      <c r="J148" s="569"/>
      <c r="K148" s="569"/>
      <c r="L148" s="569"/>
      <c r="M148" s="569"/>
      <c r="N148" s="569"/>
      <c r="O148" s="569"/>
      <c r="P148" s="571"/>
    </row>
    <row r="149" spans="2:16">
      <c r="B149" s="1043"/>
      <c r="C149" s="571" t="s">
        <v>681</v>
      </c>
      <c r="D149" s="571" t="s">
        <v>603</v>
      </c>
      <c r="E149" s="629"/>
      <c r="F149" s="600" t="b">
        <v>0</v>
      </c>
      <c r="G149" s="569"/>
      <c r="H149" s="569"/>
      <c r="I149" s="569"/>
      <c r="J149" s="569"/>
      <c r="K149" s="569"/>
      <c r="L149" s="569"/>
      <c r="M149" s="569"/>
      <c r="N149" s="569"/>
      <c r="O149" s="569"/>
      <c r="P149" s="571"/>
    </row>
    <row r="150" spans="2:16">
      <c r="B150" s="1043"/>
      <c r="C150" s="579" t="s">
        <v>164</v>
      </c>
      <c r="D150" s="574" t="s">
        <v>229</v>
      </c>
      <c r="E150" s="1077" t="b">
        <v>0</v>
      </c>
      <c r="F150" s="1056" t="b">
        <v>0</v>
      </c>
      <c r="G150" s="611"/>
      <c r="H150" s="611"/>
      <c r="I150" s="611"/>
      <c r="J150" s="611"/>
      <c r="K150" s="611"/>
      <c r="L150" s="611"/>
      <c r="M150" s="611"/>
      <c r="N150" s="611"/>
      <c r="O150" s="611"/>
      <c r="P150" s="574"/>
    </row>
    <row r="151" spans="2:16">
      <c r="B151" s="1043"/>
      <c r="C151" s="575"/>
      <c r="D151" s="575" t="s">
        <v>410</v>
      </c>
      <c r="E151" s="1079"/>
      <c r="F151" s="1053"/>
      <c r="G151" s="572"/>
      <c r="H151" s="572"/>
      <c r="I151" s="572"/>
      <c r="J151" s="572"/>
      <c r="K151" s="572"/>
      <c r="L151" s="572"/>
      <c r="M151" s="572"/>
      <c r="N151" s="572"/>
      <c r="O151" s="572"/>
      <c r="P151" s="575" t="s">
        <v>1384</v>
      </c>
    </row>
    <row r="152" spans="2:16">
      <c r="B152" s="1043"/>
      <c r="C152" s="571" t="s">
        <v>663</v>
      </c>
      <c r="D152" s="571" t="s">
        <v>1190</v>
      </c>
      <c r="E152" s="629"/>
      <c r="F152" s="600" t="b">
        <v>0</v>
      </c>
      <c r="G152" s="569"/>
      <c r="H152" s="569"/>
      <c r="I152" s="569"/>
      <c r="J152" s="569"/>
      <c r="K152" s="569"/>
      <c r="L152" s="569"/>
      <c r="M152" s="569"/>
      <c r="N152" s="569"/>
      <c r="O152" s="569"/>
      <c r="P152" s="571"/>
    </row>
    <row r="153" spans="2:16">
      <c r="B153" s="1043"/>
      <c r="C153" s="1074" t="s">
        <v>1267</v>
      </c>
      <c r="D153" s="574" t="s">
        <v>457</v>
      </c>
      <c r="E153" s="1077" t="b">
        <v>0</v>
      </c>
      <c r="F153" s="1056" t="b">
        <v>0</v>
      </c>
      <c r="G153" s="611"/>
      <c r="H153" s="611"/>
      <c r="I153" s="611"/>
      <c r="J153" s="611"/>
      <c r="K153" s="611"/>
      <c r="L153" s="611"/>
      <c r="M153" s="611"/>
      <c r="N153" s="611"/>
      <c r="O153" s="611"/>
      <c r="P153" s="574"/>
    </row>
    <row r="154" spans="2:16" s="607" customFormat="1" ht="13.5">
      <c r="B154" s="1044"/>
      <c r="C154" s="1083"/>
      <c r="D154" s="580" t="s">
        <v>779</v>
      </c>
      <c r="E154" s="1087"/>
      <c r="F154" s="1059"/>
      <c r="G154" s="615"/>
      <c r="H154" s="615"/>
      <c r="I154" s="615"/>
      <c r="J154" s="615"/>
      <c r="K154" s="615"/>
      <c r="L154" s="615"/>
      <c r="M154" s="615"/>
      <c r="N154" s="615"/>
      <c r="O154" s="615"/>
      <c r="P154" s="580"/>
    </row>
    <row r="155" spans="2:16">
      <c r="B155" s="1042" t="s">
        <v>554</v>
      </c>
      <c r="C155" s="1080" t="s">
        <v>979</v>
      </c>
      <c r="D155" s="582" t="s">
        <v>479</v>
      </c>
      <c r="E155" s="1086" t="b">
        <v>0</v>
      </c>
      <c r="F155" s="1049"/>
      <c r="G155" s="617"/>
      <c r="H155" s="617"/>
      <c r="I155" s="617"/>
      <c r="J155" s="617"/>
      <c r="K155" s="617"/>
      <c r="L155" s="617"/>
      <c r="M155" s="617"/>
      <c r="N155" s="617"/>
      <c r="O155" s="617"/>
      <c r="P155" s="582" t="s">
        <v>355</v>
      </c>
    </row>
    <row r="156" spans="2:16">
      <c r="B156" s="1043"/>
      <c r="C156" s="1075"/>
      <c r="D156" s="576" t="s">
        <v>1040</v>
      </c>
      <c r="E156" s="1078"/>
      <c r="F156" s="1050"/>
      <c r="G156" s="612"/>
      <c r="H156" s="612"/>
      <c r="I156" s="612"/>
      <c r="J156" s="612"/>
      <c r="K156" s="612"/>
      <c r="L156" s="612"/>
      <c r="M156" s="612"/>
      <c r="N156" s="612"/>
      <c r="O156" s="612"/>
      <c r="P156" s="576"/>
    </row>
    <row r="157" spans="2:16">
      <c r="B157" s="1043"/>
      <c r="C157" s="1075"/>
      <c r="D157" s="576" t="s">
        <v>487</v>
      </c>
      <c r="E157" s="1078"/>
      <c r="F157" s="1050"/>
      <c r="G157" s="612"/>
      <c r="H157" s="612"/>
      <c r="I157" s="612"/>
      <c r="J157" s="612"/>
      <c r="K157" s="612"/>
      <c r="L157" s="612"/>
      <c r="M157" s="612"/>
      <c r="N157" s="612"/>
      <c r="O157" s="612"/>
      <c r="P157" s="576" t="s">
        <v>1034</v>
      </c>
    </row>
    <row r="158" spans="2:16">
      <c r="B158" s="1043"/>
      <c r="C158" s="1075"/>
      <c r="D158" s="576" t="s">
        <v>1281</v>
      </c>
      <c r="E158" s="1078"/>
      <c r="F158" s="1050"/>
      <c r="G158" s="612"/>
      <c r="H158" s="612"/>
      <c r="I158" s="612"/>
      <c r="J158" s="612"/>
      <c r="K158" s="612"/>
      <c r="L158" s="612"/>
      <c r="M158" s="612"/>
      <c r="N158" s="612"/>
      <c r="O158" s="612"/>
      <c r="P158" s="576"/>
    </row>
    <row r="159" spans="2:16">
      <c r="B159" s="1043"/>
      <c r="C159" s="1076"/>
      <c r="D159" s="575" t="s">
        <v>798</v>
      </c>
      <c r="E159" s="1079"/>
      <c r="F159" s="1051"/>
      <c r="G159" s="572"/>
      <c r="H159" s="572"/>
      <c r="I159" s="572"/>
      <c r="J159" s="572"/>
      <c r="K159" s="572"/>
      <c r="L159" s="572"/>
      <c r="M159" s="572"/>
      <c r="N159" s="572"/>
      <c r="O159" s="572"/>
      <c r="P159" s="575"/>
    </row>
    <row r="160" spans="2:16">
      <c r="B160" s="1043"/>
      <c r="C160" s="1074" t="s">
        <v>256</v>
      </c>
      <c r="D160" s="574" t="s">
        <v>117</v>
      </c>
      <c r="E160" s="1084"/>
      <c r="F160" s="1056" t="b">
        <v>0</v>
      </c>
      <c r="G160" s="611"/>
      <c r="H160" s="611"/>
      <c r="I160" s="611"/>
      <c r="J160" s="611"/>
      <c r="K160" s="611"/>
      <c r="L160" s="611"/>
      <c r="M160" s="611"/>
      <c r="N160" s="611"/>
      <c r="O160" s="611"/>
      <c r="P160" s="574"/>
    </row>
    <row r="161" spans="2:16">
      <c r="B161" s="1043"/>
      <c r="C161" s="1076"/>
      <c r="D161" s="575" t="s">
        <v>350</v>
      </c>
      <c r="E161" s="1091"/>
      <c r="F161" s="1053"/>
      <c r="G161" s="572"/>
      <c r="H161" s="572"/>
      <c r="I161" s="572"/>
      <c r="J161" s="572"/>
      <c r="K161" s="572"/>
      <c r="L161" s="572"/>
      <c r="M161" s="572"/>
      <c r="N161" s="572"/>
      <c r="O161" s="572"/>
      <c r="P161" s="575"/>
    </row>
    <row r="162" spans="2:16">
      <c r="B162" s="1043"/>
      <c r="C162" s="1074" t="s">
        <v>1158</v>
      </c>
      <c r="D162" s="574" t="s">
        <v>1343</v>
      </c>
      <c r="E162" s="1084"/>
      <c r="F162" s="1056" t="b">
        <v>0</v>
      </c>
      <c r="G162" s="611"/>
      <c r="H162" s="611"/>
      <c r="I162" s="611"/>
      <c r="J162" s="611"/>
      <c r="K162" s="611"/>
      <c r="L162" s="611"/>
      <c r="M162" s="611"/>
      <c r="N162" s="611"/>
      <c r="O162" s="611"/>
      <c r="P162" s="574"/>
    </row>
    <row r="163" spans="2:16">
      <c r="B163" s="1043"/>
      <c r="C163" s="1076"/>
      <c r="D163" s="575" t="s">
        <v>1344</v>
      </c>
      <c r="E163" s="1091"/>
      <c r="F163" s="1053"/>
      <c r="G163" s="572"/>
      <c r="H163" s="572"/>
      <c r="I163" s="572"/>
      <c r="J163" s="572"/>
      <c r="K163" s="572"/>
      <c r="L163" s="572"/>
      <c r="M163" s="572"/>
      <c r="N163" s="572"/>
      <c r="O163" s="572"/>
      <c r="P163" s="575"/>
    </row>
    <row r="164" spans="2:16">
      <c r="B164" s="1043"/>
      <c r="C164" s="1074" t="s">
        <v>1270</v>
      </c>
      <c r="D164" s="574" t="s">
        <v>117</v>
      </c>
      <c r="E164" s="1084"/>
      <c r="F164" s="1056" t="b">
        <v>0</v>
      </c>
      <c r="G164" s="611"/>
      <c r="H164" s="611"/>
      <c r="I164" s="611"/>
      <c r="J164" s="611"/>
      <c r="K164" s="611"/>
      <c r="L164" s="611"/>
      <c r="M164" s="611"/>
      <c r="N164" s="611"/>
      <c r="O164" s="611"/>
      <c r="P164" s="574"/>
    </row>
    <row r="165" spans="2:16">
      <c r="B165" s="1043"/>
      <c r="C165" s="1076"/>
      <c r="D165" s="575" t="s">
        <v>810</v>
      </c>
      <c r="E165" s="1091"/>
      <c r="F165" s="1053"/>
      <c r="G165" s="572"/>
      <c r="H165" s="572"/>
      <c r="I165" s="572"/>
      <c r="J165" s="572"/>
      <c r="K165" s="572"/>
      <c r="L165" s="572"/>
      <c r="M165" s="572"/>
      <c r="N165" s="572"/>
      <c r="O165" s="572"/>
      <c r="P165" s="575"/>
    </row>
    <row r="166" spans="2:16">
      <c r="B166" s="1043"/>
      <c r="C166" s="1074" t="s">
        <v>387</v>
      </c>
      <c r="D166" s="579" t="s">
        <v>1345</v>
      </c>
      <c r="E166" s="1084"/>
      <c r="F166" s="1056" t="b">
        <v>0</v>
      </c>
      <c r="G166" s="614"/>
      <c r="H166" s="614"/>
      <c r="I166" s="614"/>
      <c r="J166" s="614"/>
      <c r="K166" s="614"/>
      <c r="L166" s="614"/>
      <c r="M166" s="614"/>
      <c r="N166" s="614"/>
      <c r="O166" s="614"/>
      <c r="P166" s="579"/>
    </row>
    <row r="167" spans="2:16">
      <c r="B167" s="1043"/>
      <c r="C167" s="1075"/>
      <c r="D167" s="576" t="s">
        <v>8</v>
      </c>
      <c r="E167" s="1092"/>
      <c r="F167" s="1057"/>
      <c r="G167" s="612"/>
      <c r="H167" s="612"/>
      <c r="I167" s="612"/>
      <c r="J167" s="612"/>
      <c r="K167" s="612"/>
      <c r="L167" s="612"/>
      <c r="M167" s="612"/>
      <c r="N167" s="612"/>
      <c r="O167" s="612"/>
      <c r="P167" s="576"/>
    </row>
    <row r="168" spans="2:16">
      <c r="B168" s="1043"/>
      <c r="C168" s="1076"/>
      <c r="D168" s="575" t="s">
        <v>1346</v>
      </c>
      <c r="E168" s="1091"/>
      <c r="F168" s="1053"/>
      <c r="G168" s="572"/>
      <c r="H168" s="572"/>
      <c r="I168" s="572"/>
      <c r="J168" s="572"/>
      <c r="K168" s="572"/>
      <c r="L168" s="572"/>
      <c r="M168" s="572"/>
      <c r="N168" s="572"/>
      <c r="O168" s="572"/>
      <c r="P168" s="575"/>
    </row>
    <row r="169" spans="2:16">
      <c r="B169" s="1043"/>
      <c r="C169" s="1074" t="s">
        <v>1271</v>
      </c>
      <c r="D169" s="574" t="s">
        <v>1347</v>
      </c>
      <c r="E169" s="1084"/>
      <c r="F169" s="1056" t="b">
        <v>0</v>
      </c>
      <c r="G169" s="611"/>
      <c r="H169" s="611"/>
      <c r="I169" s="611"/>
      <c r="J169" s="611"/>
      <c r="K169" s="611"/>
      <c r="L169" s="611"/>
      <c r="M169" s="611"/>
      <c r="N169" s="611"/>
      <c r="O169" s="611"/>
      <c r="P169" s="574"/>
    </row>
    <row r="170" spans="2:16">
      <c r="B170" s="1044"/>
      <c r="C170" s="1083"/>
      <c r="D170" s="580" t="s">
        <v>623</v>
      </c>
      <c r="E170" s="1085"/>
      <c r="F170" s="1059"/>
      <c r="G170" s="615"/>
      <c r="H170" s="615"/>
      <c r="I170" s="615"/>
      <c r="J170" s="615"/>
      <c r="K170" s="615"/>
      <c r="L170" s="615"/>
      <c r="M170" s="615"/>
      <c r="N170" s="615"/>
      <c r="O170" s="615"/>
      <c r="P170" s="580"/>
    </row>
    <row r="171" spans="2:16">
      <c r="B171" s="1042" t="s">
        <v>9</v>
      </c>
      <c r="C171" s="1080" t="s">
        <v>979</v>
      </c>
      <c r="D171" s="578" t="s">
        <v>1348</v>
      </c>
      <c r="E171" s="1086" t="b">
        <v>0</v>
      </c>
      <c r="F171" s="1049"/>
      <c r="G171" s="613"/>
      <c r="H171" s="613"/>
      <c r="I171" s="613"/>
      <c r="J171" s="613"/>
      <c r="K171" s="613"/>
      <c r="L171" s="613"/>
      <c r="M171" s="613"/>
      <c r="N171" s="613"/>
      <c r="O171" s="613"/>
      <c r="P171" s="578"/>
    </row>
    <row r="172" spans="2:16">
      <c r="B172" s="1043"/>
      <c r="C172" s="1076"/>
      <c r="D172" s="575" t="s">
        <v>378</v>
      </c>
      <c r="E172" s="1079"/>
      <c r="F172" s="1051"/>
      <c r="G172" s="572"/>
      <c r="H172" s="572"/>
      <c r="I172" s="572"/>
      <c r="J172" s="572"/>
      <c r="K172" s="572"/>
      <c r="L172" s="572"/>
      <c r="M172" s="572"/>
      <c r="N172" s="572"/>
      <c r="O172" s="572"/>
      <c r="P172" s="575" t="s">
        <v>152</v>
      </c>
    </row>
    <row r="173" spans="2:16">
      <c r="B173" s="1043"/>
      <c r="C173" s="1074" t="s">
        <v>570</v>
      </c>
      <c r="D173" s="579" t="s">
        <v>140</v>
      </c>
      <c r="E173" s="1077" t="b">
        <v>0</v>
      </c>
      <c r="F173" s="1056" t="b">
        <v>0</v>
      </c>
      <c r="G173" s="614"/>
      <c r="H173" s="614"/>
      <c r="I173" s="614"/>
      <c r="J173" s="614"/>
      <c r="K173" s="614"/>
      <c r="L173" s="614"/>
      <c r="M173" s="614"/>
      <c r="N173" s="614"/>
      <c r="O173" s="614"/>
      <c r="P173" s="579" t="s">
        <v>1385</v>
      </c>
    </row>
    <row r="174" spans="2:16">
      <c r="B174" s="1043"/>
      <c r="C174" s="1075"/>
      <c r="D174" s="576" t="s">
        <v>1350</v>
      </c>
      <c r="E174" s="1078"/>
      <c r="F174" s="1057"/>
      <c r="G174" s="612"/>
      <c r="H174" s="612"/>
      <c r="I174" s="612"/>
      <c r="J174" s="612"/>
      <c r="K174" s="612"/>
      <c r="L174" s="612"/>
      <c r="M174" s="612"/>
      <c r="N174" s="612"/>
      <c r="O174" s="612"/>
      <c r="P174" s="576"/>
    </row>
    <row r="175" spans="2:16">
      <c r="B175" s="1043"/>
      <c r="C175" s="1076"/>
      <c r="D175" s="575" t="s">
        <v>436</v>
      </c>
      <c r="E175" s="1079"/>
      <c r="F175" s="1053"/>
      <c r="G175" s="572"/>
      <c r="H175" s="572"/>
      <c r="I175" s="572"/>
      <c r="J175" s="572"/>
      <c r="K175" s="572"/>
      <c r="L175" s="572"/>
      <c r="M175" s="572"/>
      <c r="N175" s="572"/>
      <c r="O175" s="572"/>
      <c r="P175" s="575"/>
    </row>
    <row r="176" spans="2:16">
      <c r="B176" s="1043"/>
      <c r="C176" s="1074" t="s">
        <v>467</v>
      </c>
      <c r="D176" s="579" t="s">
        <v>1351</v>
      </c>
      <c r="E176" s="1077" t="b">
        <v>1</v>
      </c>
      <c r="F176" s="1088" t="b">
        <v>0</v>
      </c>
      <c r="G176" s="614"/>
      <c r="H176" s="614"/>
      <c r="I176" s="614"/>
      <c r="J176" s="614"/>
      <c r="K176" s="614"/>
      <c r="L176" s="614"/>
      <c r="M176" s="614"/>
      <c r="N176" s="614"/>
      <c r="O176" s="614"/>
      <c r="P176" s="579"/>
    </row>
    <row r="177" spans="2:16">
      <c r="B177" s="1043"/>
      <c r="C177" s="1075"/>
      <c r="D177" s="576" t="s">
        <v>1350</v>
      </c>
      <c r="E177" s="1078"/>
      <c r="F177" s="1089"/>
      <c r="G177" s="612"/>
      <c r="H177" s="612"/>
      <c r="I177" s="612"/>
      <c r="J177" s="612"/>
      <c r="K177" s="612"/>
      <c r="L177" s="612"/>
      <c r="M177" s="612"/>
      <c r="N177" s="612"/>
      <c r="O177" s="612"/>
      <c r="P177" s="576" t="s">
        <v>1386</v>
      </c>
    </row>
    <row r="178" spans="2:16">
      <c r="B178" s="1043"/>
      <c r="C178" s="1076"/>
      <c r="D178" s="575" t="s">
        <v>646</v>
      </c>
      <c r="E178" s="1079"/>
      <c r="F178" s="1090"/>
      <c r="G178" s="572"/>
      <c r="H178" s="572"/>
      <c r="I178" s="572"/>
      <c r="J178" s="572"/>
      <c r="K178" s="572"/>
      <c r="L178" s="572"/>
      <c r="M178" s="572"/>
      <c r="N178" s="572"/>
      <c r="O178" s="572"/>
      <c r="P178" s="575"/>
    </row>
    <row r="179" spans="2:16">
      <c r="B179" s="1043"/>
      <c r="C179" s="1074" t="s">
        <v>908</v>
      </c>
      <c r="D179" s="579" t="s">
        <v>477</v>
      </c>
      <c r="E179" s="1077" t="b">
        <v>0</v>
      </c>
      <c r="F179" s="1056" t="b">
        <v>0</v>
      </c>
      <c r="G179" s="614"/>
      <c r="H179" s="614"/>
      <c r="I179" s="614"/>
      <c r="J179" s="614"/>
      <c r="K179" s="614"/>
      <c r="L179" s="614"/>
      <c r="M179" s="614"/>
      <c r="N179" s="614"/>
      <c r="O179" s="614"/>
      <c r="P179" s="579"/>
    </row>
    <row r="180" spans="2:16">
      <c r="B180" s="1043"/>
      <c r="C180" s="1075"/>
      <c r="D180" s="576" t="s">
        <v>1353</v>
      </c>
      <c r="E180" s="1078"/>
      <c r="F180" s="1057"/>
      <c r="G180" s="612"/>
      <c r="H180" s="612"/>
      <c r="I180" s="612"/>
      <c r="J180" s="612"/>
      <c r="K180" s="612"/>
      <c r="L180" s="612"/>
      <c r="M180" s="612"/>
      <c r="N180" s="612"/>
      <c r="O180" s="612"/>
      <c r="P180" s="576"/>
    </row>
    <row r="181" spans="2:16">
      <c r="B181" s="1043"/>
      <c r="C181" s="1076"/>
      <c r="D181" s="575" t="s">
        <v>146</v>
      </c>
      <c r="E181" s="1079"/>
      <c r="F181" s="1053"/>
      <c r="G181" s="572"/>
      <c r="H181" s="572"/>
      <c r="I181" s="572"/>
      <c r="J181" s="572"/>
      <c r="K181" s="572"/>
      <c r="L181" s="572"/>
      <c r="M181" s="572"/>
      <c r="N181" s="572"/>
      <c r="O181" s="572"/>
      <c r="P181" s="575"/>
    </row>
    <row r="182" spans="2:16">
      <c r="B182" s="1043"/>
      <c r="C182" s="579" t="s">
        <v>121</v>
      </c>
      <c r="D182" s="574" t="s">
        <v>401</v>
      </c>
      <c r="E182" s="1077" t="b">
        <v>0</v>
      </c>
      <c r="F182" s="1056" t="b">
        <v>0</v>
      </c>
      <c r="G182" s="611"/>
      <c r="H182" s="611"/>
      <c r="I182" s="611"/>
      <c r="J182" s="611"/>
      <c r="K182" s="611"/>
      <c r="L182" s="611"/>
      <c r="M182" s="611"/>
      <c r="N182" s="611"/>
      <c r="O182" s="611"/>
      <c r="P182" s="574"/>
    </row>
    <row r="183" spans="2:16" ht="27">
      <c r="B183" s="1043"/>
      <c r="C183" s="575" t="s">
        <v>1192</v>
      </c>
      <c r="D183" s="575" t="s">
        <v>1025</v>
      </c>
      <c r="E183" s="1079"/>
      <c r="F183" s="1053"/>
      <c r="G183" s="572"/>
      <c r="H183" s="572"/>
      <c r="I183" s="572"/>
      <c r="J183" s="572"/>
      <c r="K183" s="572"/>
      <c r="L183" s="572"/>
      <c r="M183" s="572"/>
      <c r="N183" s="572"/>
      <c r="O183" s="572"/>
      <c r="P183" s="575"/>
    </row>
    <row r="184" spans="2:16">
      <c r="B184" s="1043"/>
      <c r="C184" s="579" t="s">
        <v>1273</v>
      </c>
      <c r="D184" s="579" t="s">
        <v>529</v>
      </c>
      <c r="E184" s="1077" t="b">
        <v>0</v>
      </c>
      <c r="F184" s="1056" t="b">
        <v>0</v>
      </c>
      <c r="G184" s="614"/>
      <c r="H184" s="614"/>
      <c r="I184" s="614"/>
      <c r="J184" s="614"/>
      <c r="K184" s="614"/>
      <c r="L184" s="614"/>
      <c r="M184" s="614"/>
      <c r="N184" s="614"/>
      <c r="O184" s="614"/>
      <c r="P184" s="579"/>
    </row>
    <row r="185" spans="2:16">
      <c r="B185" s="1043"/>
      <c r="C185" s="582" t="s">
        <v>423</v>
      </c>
      <c r="D185" s="576" t="s">
        <v>1350</v>
      </c>
      <c r="E185" s="1078"/>
      <c r="F185" s="1057"/>
      <c r="G185" s="612"/>
      <c r="H185" s="612"/>
      <c r="I185" s="612"/>
      <c r="J185" s="612"/>
      <c r="K185" s="612"/>
      <c r="L185" s="612"/>
      <c r="M185" s="612"/>
      <c r="N185" s="612"/>
      <c r="O185" s="612"/>
      <c r="P185" s="576"/>
    </row>
    <row r="186" spans="2:16">
      <c r="B186" s="1043"/>
      <c r="C186" s="575" t="s">
        <v>247</v>
      </c>
      <c r="D186" s="575" t="s">
        <v>543</v>
      </c>
      <c r="E186" s="1079"/>
      <c r="F186" s="1053"/>
      <c r="G186" s="572"/>
      <c r="H186" s="572"/>
      <c r="I186" s="572"/>
      <c r="J186" s="572"/>
      <c r="K186" s="572"/>
      <c r="L186" s="572"/>
      <c r="M186" s="572"/>
      <c r="N186" s="572"/>
      <c r="O186" s="572"/>
      <c r="P186" s="575"/>
    </row>
    <row r="187" spans="2:16" ht="21.75" customHeight="1">
      <c r="B187" s="1043"/>
      <c r="C187" s="1074" t="s">
        <v>1194</v>
      </c>
      <c r="D187" s="579" t="s">
        <v>660</v>
      </c>
      <c r="E187" s="1077" t="b">
        <v>0</v>
      </c>
      <c r="F187" s="1056" t="b">
        <v>0</v>
      </c>
      <c r="G187" s="614"/>
      <c r="H187" s="614"/>
      <c r="I187" s="614"/>
      <c r="J187" s="614"/>
      <c r="K187" s="614"/>
      <c r="L187" s="614"/>
      <c r="M187" s="614"/>
      <c r="N187" s="614"/>
      <c r="O187" s="614"/>
      <c r="P187" s="579" t="s">
        <v>1387</v>
      </c>
    </row>
    <row r="188" spans="2:16">
      <c r="B188" s="1043"/>
      <c r="C188" s="1075"/>
      <c r="D188" s="576" t="s">
        <v>1354</v>
      </c>
      <c r="E188" s="1078"/>
      <c r="F188" s="1057"/>
      <c r="G188" s="612"/>
      <c r="H188" s="612"/>
      <c r="I188" s="612"/>
      <c r="J188" s="612"/>
      <c r="K188" s="612"/>
      <c r="L188" s="612"/>
      <c r="M188" s="612"/>
      <c r="N188" s="612"/>
      <c r="O188" s="612"/>
      <c r="P188" s="576"/>
    </row>
    <row r="189" spans="2:16">
      <c r="B189" s="1044"/>
      <c r="C189" s="1083"/>
      <c r="D189" s="580" t="s">
        <v>243</v>
      </c>
      <c r="E189" s="1087"/>
      <c r="F189" s="1059"/>
      <c r="G189" s="615"/>
      <c r="H189" s="615"/>
      <c r="I189" s="615"/>
      <c r="J189" s="615"/>
      <c r="K189" s="615"/>
      <c r="L189" s="615"/>
      <c r="M189" s="615"/>
      <c r="N189" s="615"/>
      <c r="O189" s="615"/>
      <c r="P189" s="580" t="s">
        <v>1124</v>
      </c>
    </row>
    <row r="190" spans="2:16">
      <c r="B190" s="1042" t="s">
        <v>1254</v>
      </c>
      <c r="C190" s="1080" t="s">
        <v>979</v>
      </c>
      <c r="D190" s="582" t="s">
        <v>1355</v>
      </c>
      <c r="E190" s="1086" t="b">
        <v>0</v>
      </c>
      <c r="F190" s="1052" t="b">
        <v>0</v>
      </c>
      <c r="G190" s="617"/>
      <c r="H190" s="617"/>
      <c r="I190" s="617"/>
      <c r="J190" s="617"/>
      <c r="K190" s="617"/>
      <c r="L190" s="617"/>
      <c r="M190" s="617"/>
      <c r="N190" s="617"/>
      <c r="O190" s="617"/>
      <c r="P190" s="582" t="s">
        <v>1237</v>
      </c>
    </row>
    <row r="191" spans="2:16">
      <c r="B191" s="1043"/>
      <c r="C191" s="1075"/>
      <c r="D191" s="576" t="s">
        <v>1356</v>
      </c>
      <c r="E191" s="1078"/>
      <c r="F191" s="1057"/>
      <c r="G191" s="612"/>
      <c r="H191" s="612"/>
      <c r="I191" s="612"/>
      <c r="J191" s="612"/>
      <c r="K191" s="612"/>
      <c r="L191" s="612"/>
      <c r="M191" s="612"/>
      <c r="N191" s="612"/>
      <c r="O191" s="612"/>
      <c r="P191" s="576"/>
    </row>
    <row r="192" spans="2:16">
      <c r="B192" s="1043"/>
      <c r="C192" s="1075"/>
      <c r="D192" s="576" t="s">
        <v>523</v>
      </c>
      <c r="E192" s="1078"/>
      <c r="F192" s="1057"/>
      <c r="G192" s="612"/>
      <c r="H192" s="612"/>
      <c r="I192" s="612"/>
      <c r="J192" s="612"/>
      <c r="K192" s="612"/>
      <c r="L192" s="612"/>
      <c r="M192" s="612"/>
      <c r="N192" s="612"/>
      <c r="O192" s="612"/>
      <c r="P192" s="576" t="s">
        <v>1388</v>
      </c>
    </row>
    <row r="193" spans="2:16">
      <c r="B193" s="1043"/>
      <c r="C193" s="1076"/>
      <c r="D193" s="575" t="s">
        <v>743</v>
      </c>
      <c r="E193" s="1079"/>
      <c r="F193" s="1053"/>
      <c r="G193" s="572"/>
      <c r="H193" s="572"/>
      <c r="I193" s="572"/>
      <c r="J193" s="572"/>
      <c r="K193" s="572"/>
      <c r="L193" s="572"/>
      <c r="M193" s="572"/>
      <c r="N193" s="572"/>
      <c r="O193" s="572"/>
      <c r="P193" s="575"/>
    </row>
    <row r="194" spans="2:16">
      <c r="B194" s="1043"/>
      <c r="C194" s="571" t="s">
        <v>772</v>
      </c>
      <c r="D194" s="571" t="s">
        <v>1010</v>
      </c>
      <c r="E194" s="629"/>
      <c r="F194" s="600" t="b">
        <v>0</v>
      </c>
      <c r="G194" s="569"/>
      <c r="H194" s="569"/>
      <c r="I194" s="569"/>
      <c r="J194" s="569"/>
      <c r="K194" s="569"/>
      <c r="L194" s="569"/>
      <c r="M194" s="569"/>
      <c r="N194" s="569"/>
      <c r="O194" s="569"/>
      <c r="P194" s="571"/>
    </row>
    <row r="195" spans="2:16">
      <c r="B195" s="1044"/>
      <c r="C195" s="580" t="s">
        <v>425</v>
      </c>
      <c r="D195" s="577" t="s">
        <v>351</v>
      </c>
      <c r="E195" s="636"/>
      <c r="F195" s="602" t="b">
        <v>0</v>
      </c>
      <c r="G195" s="570"/>
      <c r="H195" s="570"/>
      <c r="I195" s="570"/>
      <c r="J195" s="570"/>
      <c r="K195" s="570"/>
      <c r="L195" s="570"/>
      <c r="M195" s="570"/>
      <c r="N195" s="570"/>
      <c r="O195" s="570"/>
      <c r="P195" s="577"/>
    </row>
    <row r="196" spans="2:16">
      <c r="B196" s="1042" t="s">
        <v>250</v>
      </c>
      <c r="C196" s="1080" t="s">
        <v>979</v>
      </c>
      <c r="D196" s="578" t="s">
        <v>1358</v>
      </c>
      <c r="E196" s="1086" t="b">
        <v>0</v>
      </c>
      <c r="F196" s="1049"/>
      <c r="G196" s="613"/>
      <c r="H196" s="613"/>
      <c r="I196" s="613"/>
      <c r="J196" s="613"/>
      <c r="K196" s="613"/>
      <c r="L196" s="613"/>
      <c r="M196" s="613"/>
      <c r="N196" s="613"/>
      <c r="O196" s="613"/>
      <c r="P196" s="578" t="s">
        <v>1038</v>
      </c>
    </row>
    <row r="197" spans="2:16">
      <c r="B197" s="1043"/>
      <c r="C197" s="1076"/>
      <c r="D197" s="575" t="s">
        <v>985</v>
      </c>
      <c r="E197" s="1079"/>
      <c r="F197" s="1051"/>
      <c r="G197" s="572"/>
      <c r="H197" s="572"/>
      <c r="I197" s="572"/>
      <c r="J197" s="572"/>
      <c r="K197" s="572"/>
      <c r="L197" s="572"/>
      <c r="M197" s="572"/>
      <c r="N197" s="572"/>
      <c r="O197" s="572"/>
      <c r="P197" s="575" t="s">
        <v>1389</v>
      </c>
    </row>
    <row r="198" spans="2:16" ht="42" customHeight="1">
      <c r="B198" s="1043"/>
      <c r="C198" s="579" t="s">
        <v>440</v>
      </c>
      <c r="D198" s="574" t="s">
        <v>821</v>
      </c>
      <c r="E198" s="637"/>
      <c r="F198" s="638" t="b">
        <v>1</v>
      </c>
      <c r="G198" s="611"/>
      <c r="H198" s="611"/>
      <c r="I198" s="611"/>
      <c r="J198" s="611"/>
      <c r="K198" s="611"/>
      <c r="L198" s="611"/>
      <c r="M198" s="611"/>
      <c r="N198" s="611"/>
      <c r="O198" s="611"/>
      <c r="P198" s="574"/>
    </row>
    <row r="199" spans="2:16">
      <c r="B199" s="1043"/>
      <c r="C199" s="571" t="s">
        <v>172</v>
      </c>
      <c r="D199" s="571" t="s">
        <v>821</v>
      </c>
      <c r="E199" s="629"/>
      <c r="F199" s="600" t="b">
        <v>0</v>
      </c>
      <c r="G199" s="569"/>
      <c r="H199" s="569"/>
      <c r="I199" s="569"/>
      <c r="J199" s="569"/>
      <c r="K199" s="569"/>
      <c r="L199" s="569"/>
      <c r="M199" s="569"/>
      <c r="N199" s="569"/>
      <c r="O199" s="569"/>
      <c r="P199" s="571"/>
    </row>
    <row r="200" spans="2:16">
      <c r="B200" s="1043"/>
      <c r="C200" s="571" t="s">
        <v>572</v>
      </c>
      <c r="D200" s="571" t="s">
        <v>756</v>
      </c>
      <c r="E200" s="629"/>
      <c r="F200" s="600" t="b">
        <v>0</v>
      </c>
      <c r="G200" s="569"/>
      <c r="H200" s="569"/>
      <c r="I200" s="569"/>
      <c r="J200" s="569"/>
      <c r="K200" s="569"/>
      <c r="L200" s="569"/>
      <c r="M200" s="569"/>
      <c r="N200" s="569"/>
      <c r="O200" s="569"/>
      <c r="P200" s="571"/>
    </row>
    <row r="201" spans="2:16">
      <c r="B201" s="1043"/>
      <c r="C201" s="571" t="s">
        <v>239</v>
      </c>
      <c r="D201" s="571" t="s">
        <v>81</v>
      </c>
      <c r="E201" s="629"/>
      <c r="F201" s="600" t="b">
        <v>0</v>
      </c>
      <c r="G201" s="569"/>
      <c r="H201" s="569"/>
      <c r="I201" s="569"/>
      <c r="J201" s="569"/>
      <c r="K201" s="569"/>
      <c r="L201" s="569"/>
      <c r="M201" s="569"/>
      <c r="N201" s="569"/>
      <c r="O201" s="569"/>
      <c r="P201" s="571"/>
    </row>
    <row r="202" spans="2:16">
      <c r="B202" s="1043"/>
      <c r="C202" s="571" t="s">
        <v>1053</v>
      </c>
      <c r="D202" s="571" t="s">
        <v>1045</v>
      </c>
      <c r="E202" s="629"/>
      <c r="F202" s="600" t="b">
        <v>0</v>
      </c>
      <c r="G202" s="569"/>
      <c r="H202" s="569"/>
      <c r="I202" s="569"/>
      <c r="J202" s="569"/>
      <c r="K202" s="569"/>
      <c r="L202" s="569"/>
      <c r="M202" s="569"/>
      <c r="N202" s="569"/>
      <c r="O202" s="569"/>
      <c r="P202" s="571"/>
    </row>
    <row r="203" spans="2:16" ht="27">
      <c r="B203" s="1043"/>
      <c r="C203" s="571" t="s">
        <v>1274</v>
      </c>
      <c r="D203" s="571" t="s">
        <v>821</v>
      </c>
      <c r="E203" s="629"/>
      <c r="F203" s="600" t="b">
        <v>0</v>
      </c>
      <c r="G203" s="569"/>
      <c r="H203" s="569"/>
      <c r="I203" s="569"/>
      <c r="J203" s="569"/>
      <c r="K203" s="569"/>
      <c r="L203" s="569"/>
      <c r="M203" s="569"/>
      <c r="N203" s="569"/>
      <c r="O203" s="569"/>
      <c r="P203" s="571"/>
    </row>
    <row r="204" spans="2:16">
      <c r="B204" s="1043"/>
      <c r="C204" s="571" t="s">
        <v>1068</v>
      </c>
      <c r="D204" s="571" t="s">
        <v>327</v>
      </c>
      <c r="E204" s="629"/>
      <c r="F204" s="600" t="b">
        <v>0</v>
      </c>
      <c r="G204" s="569"/>
      <c r="H204" s="569"/>
      <c r="I204" s="569"/>
      <c r="J204" s="569"/>
      <c r="K204" s="569"/>
      <c r="L204" s="569"/>
      <c r="M204" s="569"/>
      <c r="N204" s="569"/>
      <c r="O204" s="569"/>
      <c r="P204" s="571"/>
    </row>
    <row r="205" spans="2:16">
      <c r="B205" s="1043"/>
      <c r="C205" s="1074" t="s">
        <v>581</v>
      </c>
      <c r="D205" s="574" t="s">
        <v>562</v>
      </c>
      <c r="E205" s="1084"/>
      <c r="F205" s="1056" t="b">
        <v>0</v>
      </c>
      <c r="G205" s="611"/>
      <c r="H205" s="611"/>
      <c r="I205" s="611"/>
      <c r="J205" s="611"/>
      <c r="K205" s="611"/>
      <c r="L205" s="611"/>
      <c r="M205" s="611"/>
      <c r="N205" s="611"/>
      <c r="O205" s="611"/>
      <c r="P205" s="574"/>
    </row>
    <row r="206" spans="2:16">
      <c r="B206" s="1044"/>
      <c r="C206" s="1083"/>
      <c r="D206" s="580" t="s">
        <v>185</v>
      </c>
      <c r="E206" s="1085"/>
      <c r="F206" s="1059"/>
      <c r="G206" s="615"/>
      <c r="H206" s="615"/>
      <c r="I206" s="615"/>
      <c r="J206" s="615"/>
      <c r="K206" s="615"/>
      <c r="L206" s="615"/>
      <c r="M206" s="615"/>
      <c r="N206" s="615"/>
      <c r="O206" s="615"/>
      <c r="P206" s="580"/>
    </row>
    <row r="207" spans="2:16">
      <c r="B207" s="1080" t="s">
        <v>1014</v>
      </c>
      <c r="C207" s="1080" t="s">
        <v>1074</v>
      </c>
      <c r="D207" s="582" t="s">
        <v>1359</v>
      </c>
      <c r="E207" s="1086" t="b">
        <v>0</v>
      </c>
      <c r="F207" s="1052" t="b">
        <v>0</v>
      </c>
      <c r="G207" s="617"/>
      <c r="H207" s="617"/>
      <c r="I207" s="617"/>
      <c r="J207" s="617"/>
      <c r="K207" s="617"/>
      <c r="L207" s="617"/>
      <c r="M207" s="617"/>
      <c r="N207" s="617"/>
      <c r="O207" s="617"/>
      <c r="P207" s="582" t="s">
        <v>355</v>
      </c>
    </row>
    <row r="208" spans="2:16">
      <c r="B208" s="1043"/>
      <c r="C208" s="1075"/>
      <c r="D208" s="576" t="s">
        <v>695</v>
      </c>
      <c r="E208" s="1078"/>
      <c r="F208" s="1057"/>
      <c r="G208" s="612"/>
      <c r="H208" s="612"/>
      <c r="I208" s="612"/>
      <c r="J208" s="612"/>
      <c r="K208" s="612"/>
      <c r="L208" s="612"/>
      <c r="M208" s="612"/>
      <c r="N208" s="612"/>
      <c r="O208" s="612"/>
      <c r="P208" s="576" t="s">
        <v>1390</v>
      </c>
    </row>
    <row r="209" spans="2:16">
      <c r="B209" s="1043"/>
      <c r="C209" s="1076"/>
      <c r="D209" s="575" t="s">
        <v>1165</v>
      </c>
      <c r="E209" s="1079"/>
      <c r="F209" s="1053"/>
      <c r="G209" s="572"/>
      <c r="H209" s="572"/>
      <c r="I209" s="572"/>
      <c r="J209" s="572"/>
      <c r="K209" s="572"/>
      <c r="L209" s="572"/>
      <c r="M209" s="572"/>
      <c r="N209" s="572"/>
      <c r="O209" s="572"/>
      <c r="P209" s="575"/>
    </row>
    <row r="210" spans="2:16">
      <c r="B210" s="1043"/>
      <c r="C210" s="1074" t="s">
        <v>344</v>
      </c>
      <c r="D210" s="579" t="s">
        <v>1298</v>
      </c>
      <c r="E210" s="1077" t="b">
        <v>0</v>
      </c>
      <c r="F210" s="1056" t="b">
        <v>0</v>
      </c>
      <c r="G210" s="614"/>
      <c r="H210" s="614"/>
      <c r="I210" s="614"/>
      <c r="J210" s="614"/>
      <c r="K210" s="614"/>
      <c r="L210" s="614"/>
      <c r="M210" s="614"/>
      <c r="N210" s="614"/>
      <c r="O210" s="614"/>
      <c r="P210" s="579" t="s">
        <v>355</v>
      </c>
    </row>
    <row r="211" spans="2:16">
      <c r="B211" s="1043"/>
      <c r="C211" s="1075"/>
      <c r="D211" s="576" t="s">
        <v>460</v>
      </c>
      <c r="E211" s="1078"/>
      <c r="F211" s="1057"/>
      <c r="G211" s="612"/>
      <c r="H211" s="612"/>
      <c r="I211" s="612"/>
      <c r="J211" s="612"/>
      <c r="K211" s="612"/>
      <c r="L211" s="612"/>
      <c r="M211" s="612"/>
      <c r="N211" s="612"/>
      <c r="O211" s="612"/>
      <c r="P211" s="576" t="s">
        <v>701</v>
      </c>
    </row>
    <row r="212" spans="2:16">
      <c r="B212" s="1043"/>
      <c r="C212" s="1076"/>
      <c r="D212" s="575" t="s">
        <v>1165</v>
      </c>
      <c r="E212" s="1079"/>
      <c r="F212" s="1053"/>
      <c r="G212" s="572"/>
      <c r="H212" s="572"/>
      <c r="I212" s="572"/>
      <c r="J212" s="572"/>
      <c r="K212" s="572"/>
      <c r="L212" s="572"/>
      <c r="M212" s="572"/>
      <c r="N212" s="572"/>
      <c r="O212" s="572"/>
      <c r="P212" s="575" t="s">
        <v>588</v>
      </c>
    </row>
    <row r="213" spans="2:16">
      <c r="B213" s="1043"/>
      <c r="C213" s="1074" t="s">
        <v>64</v>
      </c>
      <c r="D213" s="574" t="s">
        <v>1298</v>
      </c>
      <c r="E213" s="1077" t="b">
        <v>0</v>
      </c>
      <c r="F213" s="1056" t="b">
        <v>0</v>
      </c>
      <c r="G213" s="611"/>
      <c r="H213" s="611"/>
      <c r="I213" s="611"/>
      <c r="J213" s="611"/>
      <c r="K213" s="611"/>
      <c r="L213" s="611"/>
      <c r="M213" s="611"/>
      <c r="N213" s="611"/>
      <c r="O213" s="611"/>
      <c r="P213" s="574"/>
    </row>
    <row r="214" spans="2:16">
      <c r="B214" s="1044"/>
      <c r="C214" s="1083"/>
      <c r="D214" s="580" t="s">
        <v>30</v>
      </c>
      <c r="E214" s="1087"/>
      <c r="F214" s="1059"/>
      <c r="G214" s="615"/>
      <c r="H214" s="615"/>
      <c r="I214" s="615"/>
      <c r="J214" s="615"/>
      <c r="K214" s="615"/>
      <c r="L214" s="615"/>
      <c r="M214" s="615"/>
      <c r="N214" s="615"/>
      <c r="O214" s="615"/>
      <c r="P214" s="580" t="s">
        <v>1236</v>
      </c>
    </row>
    <row r="215" spans="2:16">
      <c r="B215" s="1042" t="s">
        <v>397</v>
      </c>
      <c r="C215" s="575" t="s">
        <v>979</v>
      </c>
      <c r="D215" s="575" t="s">
        <v>1360</v>
      </c>
      <c r="E215" s="628" t="b">
        <v>0</v>
      </c>
      <c r="F215" s="595"/>
      <c r="G215" s="572"/>
      <c r="H215" s="572"/>
      <c r="I215" s="572"/>
      <c r="J215" s="572"/>
      <c r="K215" s="572"/>
      <c r="L215" s="572"/>
      <c r="M215" s="572"/>
      <c r="N215" s="572"/>
      <c r="O215" s="572"/>
      <c r="P215" s="582" t="s">
        <v>355</v>
      </c>
    </row>
    <row r="216" spans="2:16">
      <c r="B216" s="1043"/>
      <c r="C216" s="1074" t="s">
        <v>46</v>
      </c>
      <c r="D216" s="574" t="s">
        <v>61</v>
      </c>
      <c r="E216" s="1084"/>
      <c r="F216" s="1056" t="b">
        <v>1</v>
      </c>
      <c r="G216" s="611"/>
      <c r="H216" s="611"/>
      <c r="I216" s="611"/>
      <c r="J216" s="611"/>
      <c r="K216" s="611"/>
      <c r="L216" s="611"/>
      <c r="M216" s="611"/>
      <c r="N216" s="611"/>
      <c r="O216" s="611"/>
      <c r="P216" s="574"/>
    </row>
    <row r="217" spans="2:16">
      <c r="B217" s="1044"/>
      <c r="C217" s="1083"/>
      <c r="D217" s="580" t="s">
        <v>286</v>
      </c>
      <c r="E217" s="1085"/>
      <c r="F217" s="1057"/>
      <c r="G217" s="615"/>
      <c r="H217" s="615"/>
      <c r="I217" s="615"/>
      <c r="J217" s="615"/>
      <c r="K217" s="615"/>
      <c r="L217" s="615"/>
      <c r="M217" s="615"/>
      <c r="N217" s="615"/>
      <c r="O217" s="615"/>
      <c r="P217" s="580" t="s">
        <v>1391</v>
      </c>
    </row>
    <row r="218" spans="2:16" ht="27">
      <c r="B218" s="1042" t="s">
        <v>174</v>
      </c>
      <c r="C218" s="575" t="s">
        <v>979</v>
      </c>
      <c r="D218" s="575" t="s">
        <v>1360</v>
      </c>
      <c r="E218" s="628" t="b">
        <v>0</v>
      </c>
      <c r="F218" s="596"/>
      <c r="G218" s="572"/>
      <c r="H218" s="572"/>
      <c r="I218" s="572"/>
      <c r="J218" s="572"/>
      <c r="K218" s="572"/>
      <c r="L218" s="572"/>
      <c r="M218" s="572"/>
      <c r="N218" s="572"/>
      <c r="O218" s="572"/>
      <c r="P218" s="575" t="s">
        <v>1392</v>
      </c>
    </row>
    <row r="219" spans="2:16">
      <c r="B219" s="1043"/>
      <c r="C219" s="1074" t="s">
        <v>752</v>
      </c>
      <c r="D219" s="579" t="s">
        <v>973</v>
      </c>
      <c r="E219" s="1077" t="b">
        <v>0</v>
      </c>
      <c r="F219" s="1056" t="b">
        <v>0</v>
      </c>
      <c r="G219" s="614"/>
      <c r="H219" s="614"/>
      <c r="I219" s="614"/>
      <c r="J219" s="614"/>
      <c r="K219" s="614"/>
      <c r="L219" s="614"/>
      <c r="M219" s="614"/>
      <c r="N219" s="614"/>
      <c r="O219" s="614"/>
      <c r="P219" s="579"/>
    </row>
    <row r="220" spans="2:16">
      <c r="B220" s="1043"/>
      <c r="C220" s="1075"/>
      <c r="D220" s="576" t="s">
        <v>794</v>
      </c>
      <c r="E220" s="1078"/>
      <c r="F220" s="1057"/>
      <c r="G220" s="612"/>
      <c r="H220" s="612"/>
      <c r="I220" s="612"/>
      <c r="J220" s="612"/>
      <c r="K220" s="612"/>
      <c r="L220" s="612"/>
      <c r="M220" s="612"/>
      <c r="N220" s="612"/>
      <c r="O220" s="612"/>
      <c r="P220" s="576"/>
    </row>
    <row r="221" spans="2:16">
      <c r="B221" s="1043"/>
      <c r="C221" s="1075"/>
      <c r="D221" s="576" t="s">
        <v>583</v>
      </c>
      <c r="E221" s="1078"/>
      <c r="F221" s="1057"/>
      <c r="G221" s="612"/>
      <c r="H221" s="612"/>
      <c r="I221" s="612"/>
      <c r="J221" s="612"/>
      <c r="K221" s="612"/>
      <c r="L221" s="612"/>
      <c r="M221" s="612"/>
      <c r="N221" s="612"/>
      <c r="O221" s="612"/>
      <c r="P221" s="576"/>
    </row>
    <row r="222" spans="2:16">
      <c r="B222" s="1043"/>
      <c r="C222" s="1075"/>
      <c r="D222" s="576" t="s">
        <v>533</v>
      </c>
      <c r="E222" s="1078"/>
      <c r="F222" s="1057"/>
      <c r="G222" s="612"/>
      <c r="H222" s="612"/>
      <c r="I222" s="612"/>
      <c r="J222" s="612"/>
      <c r="K222" s="612"/>
      <c r="L222" s="612"/>
      <c r="M222" s="612"/>
      <c r="N222" s="612"/>
      <c r="O222" s="612"/>
      <c r="P222" s="576"/>
    </row>
    <row r="223" spans="2:16">
      <c r="B223" s="1043"/>
      <c r="C223" s="1076"/>
      <c r="D223" s="575" t="s">
        <v>1361</v>
      </c>
      <c r="E223" s="1079"/>
      <c r="F223" s="1053"/>
      <c r="G223" s="572"/>
      <c r="H223" s="572"/>
      <c r="I223" s="572"/>
      <c r="J223" s="572"/>
      <c r="K223" s="572"/>
      <c r="L223" s="572"/>
      <c r="M223" s="572"/>
      <c r="N223" s="572"/>
      <c r="O223" s="572"/>
      <c r="P223" s="575" t="s">
        <v>1393</v>
      </c>
    </row>
    <row r="224" spans="2:16">
      <c r="B224" s="1043"/>
      <c r="C224" s="1074" t="s">
        <v>179</v>
      </c>
      <c r="D224" s="579" t="s">
        <v>1261</v>
      </c>
      <c r="E224" s="1077" t="b">
        <v>0</v>
      </c>
      <c r="F224" s="1056" t="b">
        <v>0</v>
      </c>
      <c r="G224" s="614"/>
      <c r="H224" s="614"/>
      <c r="I224" s="614"/>
      <c r="J224" s="614"/>
      <c r="K224" s="614"/>
      <c r="L224" s="614"/>
      <c r="M224" s="614"/>
      <c r="N224" s="614"/>
      <c r="O224" s="614"/>
      <c r="P224" s="579"/>
    </row>
    <row r="225" spans="2:16">
      <c r="B225" s="1043"/>
      <c r="C225" s="1075"/>
      <c r="D225" s="576" t="s">
        <v>266</v>
      </c>
      <c r="E225" s="1078"/>
      <c r="F225" s="1057"/>
      <c r="G225" s="612"/>
      <c r="H225" s="612"/>
      <c r="I225" s="612"/>
      <c r="J225" s="612"/>
      <c r="K225" s="612"/>
      <c r="L225" s="612"/>
      <c r="M225" s="612"/>
      <c r="N225" s="612"/>
      <c r="O225" s="612"/>
      <c r="P225" s="576"/>
    </row>
    <row r="226" spans="2:16" ht="27">
      <c r="B226" s="1043"/>
      <c r="C226" s="1076"/>
      <c r="D226" s="575" t="s">
        <v>585</v>
      </c>
      <c r="E226" s="1079"/>
      <c r="F226" s="1053"/>
      <c r="G226" s="572"/>
      <c r="H226" s="572"/>
      <c r="I226" s="572"/>
      <c r="J226" s="572"/>
      <c r="K226" s="572"/>
      <c r="L226" s="572"/>
      <c r="M226" s="572"/>
      <c r="N226" s="572"/>
      <c r="O226" s="572"/>
      <c r="P226" s="575" t="s">
        <v>1277</v>
      </c>
    </row>
    <row r="227" spans="2:16">
      <c r="B227" s="1043"/>
      <c r="C227" s="1074" t="s">
        <v>490</v>
      </c>
      <c r="D227" s="579" t="s">
        <v>216</v>
      </c>
      <c r="E227" s="1077" t="b">
        <v>0</v>
      </c>
      <c r="F227" s="1056" t="b">
        <v>0</v>
      </c>
      <c r="G227" s="614"/>
      <c r="H227" s="614"/>
      <c r="I227" s="614"/>
      <c r="J227" s="614"/>
      <c r="K227" s="614"/>
      <c r="L227" s="614"/>
      <c r="M227" s="614"/>
      <c r="N227" s="614"/>
      <c r="O227" s="614"/>
      <c r="P227" s="579"/>
    </row>
    <row r="228" spans="2:16" ht="27">
      <c r="B228" s="1043"/>
      <c r="C228" s="1075"/>
      <c r="D228" s="576" t="s">
        <v>1362</v>
      </c>
      <c r="E228" s="1078"/>
      <c r="F228" s="1057"/>
      <c r="G228" s="612"/>
      <c r="H228" s="612"/>
      <c r="I228" s="612"/>
      <c r="J228" s="612"/>
      <c r="K228" s="612"/>
      <c r="L228" s="612"/>
      <c r="M228" s="612"/>
      <c r="N228" s="612"/>
      <c r="O228" s="612"/>
      <c r="P228" s="576" t="s">
        <v>1241</v>
      </c>
    </row>
    <row r="229" spans="2:16" ht="27">
      <c r="B229" s="1043"/>
      <c r="C229" s="1075"/>
      <c r="D229" s="576" t="s">
        <v>952</v>
      </c>
      <c r="E229" s="1078"/>
      <c r="F229" s="1057"/>
      <c r="G229" s="612"/>
      <c r="H229" s="612"/>
      <c r="I229" s="612"/>
      <c r="J229" s="612"/>
      <c r="K229" s="612"/>
      <c r="L229" s="612"/>
      <c r="M229" s="612"/>
      <c r="N229" s="612"/>
      <c r="O229" s="612"/>
      <c r="P229" s="576"/>
    </row>
    <row r="230" spans="2:16" ht="27">
      <c r="B230" s="1043"/>
      <c r="C230" s="1076"/>
      <c r="D230" s="575" t="s">
        <v>1363</v>
      </c>
      <c r="E230" s="1079"/>
      <c r="F230" s="1053"/>
      <c r="G230" s="572"/>
      <c r="H230" s="572"/>
      <c r="I230" s="572"/>
      <c r="J230" s="572"/>
      <c r="K230" s="572"/>
      <c r="L230" s="572"/>
      <c r="M230" s="572"/>
      <c r="N230" s="572"/>
      <c r="O230" s="572"/>
      <c r="P230" s="575" t="s">
        <v>1317</v>
      </c>
    </row>
    <row r="231" spans="2:16">
      <c r="B231" s="1043"/>
      <c r="C231" s="1074" t="s">
        <v>641</v>
      </c>
      <c r="D231" s="579" t="s">
        <v>216</v>
      </c>
      <c r="E231" s="1077" t="b">
        <v>0</v>
      </c>
      <c r="F231" s="1056" t="b">
        <v>0</v>
      </c>
      <c r="G231" s="614"/>
      <c r="H231" s="614"/>
      <c r="I231" s="614"/>
      <c r="J231" s="614"/>
      <c r="K231" s="614"/>
      <c r="L231" s="614"/>
      <c r="M231" s="614"/>
      <c r="N231" s="614"/>
      <c r="O231" s="614"/>
      <c r="P231" s="579"/>
    </row>
    <row r="232" spans="2:16">
      <c r="B232" s="1043"/>
      <c r="C232" s="1075"/>
      <c r="D232" s="576" t="s">
        <v>1364</v>
      </c>
      <c r="E232" s="1078"/>
      <c r="F232" s="1057"/>
      <c r="G232" s="612"/>
      <c r="H232" s="612"/>
      <c r="I232" s="612"/>
      <c r="J232" s="612"/>
      <c r="K232" s="612"/>
      <c r="L232" s="612"/>
      <c r="M232" s="612"/>
      <c r="N232" s="612"/>
      <c r="O232" s="612"/>
      <c r="P232" s="576"/>
    </row>
    <row r="233" spans="2:16">
      <c r="B233" s="1043"/>
      <c r="C233" s="1075"/>
      <c r="D233" s="576" t="s">
        <v>1365</v>
      </c>
      <c r="E233" s="1078"/>
      <c r="F233" s="1057"/>
      <c r="G233" s="612"/>
      <c r="H233" s="612"/>
      <c r="I233" s="612"/>
      <c r="J233" s="612"/>
      <c r="K233" s="612"/>
      <c r="L233" s="612"/>
      <c r="M233" s="612"/>
      <c r="N233" s="612"/>
      <c r="O233" s="612"/>
      <c r="P233" s="576"/>
    </row>
    <row r="234" spans="2:16">
      <c r="B234" s="1043"/>
      <c r="C234" s="1076"/>
      <c r="D234" s="575" t="s">
        <v>1366</v>
      </c>
      <c r="E234" s="1079"/>
      <c r="F234" s="1053"/>
      <c r="G234" s="572"/>
      <c r="H234" s="572"/>
      <c r="I234" s="572"/>
      <c r="J234" s="572"/>
      <c r="K234" s="572"/>
      <c r="L234" s="572"/>
      <c r="M234" s="572"/>
      <c r="N234" s="572"/>
      <c r="O234" s="572"/>
      <c r="P234" s="575" t="s">
        <v>828</v>
      </c>
    </row>
    <row r="235" spans="2:16">
      <c r="B235" s="1043"/>
      <c r="C235" s="1074" t="s">
        <v>1275</v>
      </c>
      <c r="D235" s="579" t="s">
        <v>1048</v>
      </c>
      <c r="E235" s="1077" t="b">
        <v>0</v>
      </c>
      <c r="F235" s="1056" t="b">
        <v>0</v>
      </c>
      <c r="G235" s="614"/>
      <c r="H235" s="614"/>
      <c r="I235" s="614"/>
      <c r="J235" s="614"/>
      <c r="K235" s="614"/>
      <c r="L235" s="614"/>
      <c r="M235" s="614"/>
      <c r="N235" s="614"/>
      <c r="O235" s="614"/>
      <c r="P235" s="579"/>
    </row>
    <row r="236" spans="2:16" ht="27">
      <c r="B236" s="1043"/>
      <c r="C236" s="1075"/>
      <c r="D236" s="576" t="s">
        <v>1362</v>
      </c>
      <c r="E236" s="1078"/>
      <c r="F236" s="1057"/>
      <c r="G236" s="612"/>
      <c r="H236" s="612"/>
      <c r="I236" s="612"/>
      <c r="J236" s="612"/>
      <c r="K236" s="612"/>
      <c r="L236" s="612"/>
      <c r="M236" s="612"/>
      <c r="N236" s="612"/>
      <c r="O236" s="612"/>
      <c r="P236" s="576" t="s">
        <v>1241</v>
      </c>
    </row>
    <row r="237" spans="2:16">
      <c r="B237" s="1043"/>
      <c r="C237" s="1075"/>
      <c r="D237" s="576" t="s">
        <v>360</v>
      </c>
      <c r="E237" s="1078"/>
      <c r="F237" s="1057"/>
      <c r="G237" s="612"/>
      <c r="H237" s="612"/>
      <c r="I237" s="612"/>
      <c r="J237" s="612"/>
      <c r="K237" s="612"/>
      <c r="L237" s="612"/>
      <c r="M237" s="612"/>
      <c r="N237" s="612"/>
      <c r="O237" s="612"/>
      <c r="P237" s="576"/>
    </row>
    <row r="238" spans="2:16" ht="27">
      <c r="B238" s="1043"/>
      <c r="C238" s="1076"/>
      <c r="D238" s="575" t="s">
        <v>731</v>
      </c>
      <c r="E238" s="1079"/>
      <c r="F238" s="1053"/>
      <c r="G238" s="572"/>
      <c r="H238" s="572"/>
      <c r="I238" s="572"/>
      <c r="J238" s="572"/>
      <c r="K238" s="572"/>
      <c r="L238" s="572"/>
      <c r="M238" s="572"/>
      <c r="N238" s="572"/>
      <c r="O238" s="572"/>
      <c r="P238" s="575" t="s">
        <v>1394</v>
      </c>
    </row>
    <row r="239" spans="2:16" ht="27">
      <c r="B239" s="1043"/>
      <c r="C239" s="571" t="s">
        <v>1279</v>
      </c>
      <c r="D239" s="571" t="s">
        <v>916</v>
      </c>
      <c r="E239" s="629"/>
      <c r="F239" s="597"/>
      <c r="G239" s="569"/>
      <c r="H239" s="569"/>
      <c r="I239" s="569"/>
      <c r="J239" s="569"/>
      <c r="K239" s="569"/>
      <c r="L239" s="569"/>
      <c r="M239" s="569"/>
      <c r="N239" s="569"/>
      <c r="O239" s="569"/>
      <c r="P239" s="571"/>
    </row>
    <row r="240" spans="2:16">
      <c r="B240" s="1043"/>
      <c r="C240" s="1074" t="s">
        <v>758</v>
      </c>
      <c r="D240" s="579" t="s">
        <v>1367</v>
      </c>
      <c r="E240" s="1077" t="b">
        <v>0</v>
      </c>
      <c r="F240" s="1056" t="b">
        <v>0</v>
      </c>
      <c r="G240" s="614"/>
      <c r="H240" s="614"/>
      <c r="I240" s="614"/>
      <c r="J240" s="614"/>
      <c r="K240" s="614"/>
      <c r="L240" s="614"/>
      <c r="M240" s="614"/>
      <c r="N240" s="614"/>
      <c r="O240" s="614"/>
      <c r="P240" s="579"/>
    </row>
    <row r="241" spans="2:16">
      <c r="B241" s="1043"/>
      <c r="C241" s="1075"/>
      <c r="D241" s="576" t="s">
        <v>985</v>
      </c>
      <c r="E241" s="1078"/>
      <c r="F241" s="1057"/>
      <c r="G241" s="612"/>
      <c r="H241" s="612"/>
      <c r="I241" s="612"/>
      <c r="J241" s="612"/>
      <c r="K241" s="612"/>
      <c r="L241" s="612"/>
      <c r="M241" s="612"/>
      <c r="N241" s="612"/>
      <c r="O241" s="612"/>
      <c r="P241" s="576" t="s">
        <v>1395</v>
      </c>
    </row>
    <row r="242" spans="2:16">
      <c r="B242" s="1043"/>
      <c r="C242" s="1076"/>
      <c r="D242" s="575" t="s">
        <v>1319</v>
      </c>
      <c r="E242" s="1079"/>
      <c r="F242" s="1053"/>
      <c r="G242" s="572"/>
      <c r="H242" s="572"/>
      <c r="I242" s="572"/>
      <c r="J242" s="572"/>
      <c r="K242" s="572"/>
      <c r="L242" s="572"/>
      <c r="M242" s="572"/>
      <c r="N242" s="572"/>
      <c r="O242" s="572"/>
      <c r="P242" s="575"/>
    </row>
    <row r="243" spans="2:16">
      <c r="B243" s="1043"/>
      <c r="C243" s="571" t="s">
        <v>1282</v>
      </c>
      <c r="D243" s="571" t="s">
        <v>1368</v>
      </c>
      <c r="E243" s="629"/>
      <c r="F243" s="600" t="b">
        <v>0</v>
      </c>
      <c r="G243" s="569"/>
      <c r="H243" s="569"/>
      <c r="I243" s="569"/>
      <c r="J243" s="569"/>
      <c r="K243" s="569"/>
      <c r="L243" s="569"/>
      <c r="M243" s="569"/>
      <c r="N243" s="569"/>
      <c r="O243" s="569"/>
      <c r="P243" s="571"/>
    </row>
    <row r="244" spans="2:16">
      <c r="B244" s="1043"/>
      <c r="C244" s="571" t="s">
        <v>1284</v>
      </c>
      <c r="D244" s="571" t="s">
        <v>804</v>
      </c>
      <c r="E244" s="629"/>
      <c r="F244" s="600" t="b">
        <v>0</v>
      </c>
      <c r="G244" s="569"/>
      <c r="H244" s="569"/>
      <c r="I244" s="569"/>
      <c r="J244" s="569"/>
      <c r="K244" s="569"/>
      <c r="L244" s="569"/>
      <c r="M244" s="569"/>
      <c r="N244" s="569"/>
      <c r="O244" s="569"/>
      <c r="P244" s="571"/>
    </row>
    <row r="245" spans="2:16">
      <c r="B245" s="1044"/>
      <c r="C245" s="577" t="s">
        <v>1285</v>
      </c>
      <c r="D245" s="577" t="s">
        <v>160</v>
      </c>
      <c r="E245" s="636"/>
      <c r="F245" s="602" t="b">
        <v>0</v>
      </c>
      <c r="G245" s="570"/>
      <c r="H245" s="570"/>
      <c r="I245" s="570"/>
      <c r="J245" s="570"/>
      <c r="K245" s="570"/>
      <c r="L245" s="570"/>
      <c r="M245" s="570"/>
      <c r="N245" s="570"/>
      <c r="O245" s="570"/>
      <c r="P245" s="577"/>
    </row>
    <row r="246" spans="2:16">
      <c r="B246" s="1042" t="s">
        <v>1255</v>
      </c>
      <c r="C246" s="1080" t="s">
        <v>979</v>
      </c>
      <c r="D246" s="575" t="s">
        <v>933</v>
      </c>
      <c r="E246" s="628" t="b">
        <v>0</v>
      </c>
      <c r="F246" s="595"/>
      <c r="G246" s="572"/>
      <c r="H246" s="572"/>
      <c r="I246" s="572"/>
      <c r="J246" s="572"/>
      <c r="K246" s="572"/>
      <c r="L246" s="572"/>
      <c r="M246" s="572"/>
      <c r="N246" s="572"/>
      <c r="O246" s="572"/>
      <c r="P246" s="575"/>
    </row>
    <row r="247" spans="2:16" ht="27">
      <c r="B247" s="1043"/>
      <c r="C247" s="1076"/>
      <c r="D247" s="571" t="s">
        <v>1369</v>
      </c>
      <c r="E247" s="629"/>
      <c r="F247" s="600" t="b">
        <v>0</v>
      </c>
      <c r="G247" s="569"/>
      <c r="H247" s="569"/>
      <c r="I247" s="569"/>
      <c r="J247" s="569"/>
      <c r="K247" s="569"/>
      <c r="L247" s="569"/>
      <c r="M247" s="569"/>
      <c r="N247" s="569"/>
      <c r="O247" s="569"/>
      <c r="P247" s="571" t="s">
        <v>310</v>
      </c>
    </row>
    <row r="248" spans="2:16">
      <c r="B248" s="1043"/>
      <c r="C248" s="571" t="s">
        <v>1116</v>
      </c>
      <c r="D248" s="571" t="s">
        <v>939</v>
      </c>
      <c r="E248" s="629"/>
      <c r="F248" s="600" t="b">
        <v>0</v>
      </c>
      <c r="G248" s="569"/>
      <c r="H248" s="569"/>
      <c r="I248" s="569"/>
      <c r="J248" s="569"/>
      <c r="K248" s="569"/>
      <c r="L248" s="569"/>
      <c r="M248" s="569"/>
      <c r="N248" s="569"/>
      <c r="O248" s="569"/>
      <c r="P248" s="571" t="s">
        <v>1304</v>
      </c>
    </row>
    <row r="249" spans="2:16">
      <c r="B249" s="1043"/>
      <c r="C249" s="571" t="s">
        <v>586</v>
      </c>
      <c r="D249" s="571" t="s">
        <v>1201</v>
      </c>
      <c r="E249" s="629"/>
      <c r="F249" s="600" t="b">
        <v>0</v>
      </c>
      <c r="G249" s="569"/>
      <c r="H249" s="569"/>
      <c r="I249" s="569"/>
      <c r="J249" s="569"/>
      <c r="K249" s="569"/>
      <c r="L249" s="569"/>
      <c r="M249" s="569"/>
      <c r="N249" s="569"/>
      <c r="O249" s="569"/>
      <c r="P249" s="571"/>
    </row>
    <row r="250" spans="2:16" ht="27">
      <c r="B250" s="1044"/>
      <c r="C250" s="577" t="s">
        <v>1286</v>
      </c>
      <c r="D250" s="577" t="s">
        <v>841</v>
      </c>
      <c r="E250" s="636"/>
      <c r="F250" s="602" t="b">
        <v>0</v>
      </c>
      <c r="G250" s="570"/>
      <c r="H250" s="570"/>
      <c r="I250" s="570"/>
      <c r="J250" s="570"/>
      <c r="K250" s="570"/>
      <c r="L250" s="570"/>
      <c r="M250" s="570"/>
      <c r="N250" s="570"/>
      <c r="O250" s="570"/>
      <c r="P250" s="577"/>
    </row>
    <row r="253" spans="2:16">
      <c r="E253" s="565">
        <f>COUNTIF(E5:E250,"TRUE")</f>
        <v>2</v>
      </c>
      <c r="F253" s="565">
        <f>COUNTIF(F5:F250,"TRUE")</f>
        <v>2</v>
      </c>
    </row>
  </sheetData>
  <mergeCells count="223">
    <mergeCell ref="B2:D2"/>
    <mergeCell ref="E2:F2"/>
    <mergeCell ref="H2:M2"/>
    <mergeCell ref="H4:M4"/>
    <mergeCell ref="O2:O4"/>
    <mergeCell ref="P2:P4"/>
    <mergeCell ref="B3:B4"/>
    <mergeCell ref="C3:C4"/>
    <mergeCell ref="D3:D4"/>
    <mergeCell ref="B5:B10"/>
    <mergeCell ref="C5:C6"/>
    <mergeCell ref="E5:E6"/>
    <mergeCell ref="F5:F6"/>
    <mergeCell ref="C7:C10"/>
    <mergeCell ref="E7:E10"/>
    <mergeCell ref="F7:F10"/>
    <mergeCell ref="C11:C15"/>
    <mergeCell ref="E11:E15"/>
    <mergeCell ref="F11:F15"/>
    <mergeCell ref="C16:C17"/>
    <mergeCell ref="E16:E17"/>
    <mergeCell ref="F16:F17"/>
    <mergeCell ref="C18:C22"/>
    <mergeCell ref="E18:E22"/>
    <mergeCell ref="F18:F22"/>
    <mergeCell ref="C23:C26"/>
    <mergeCell ref="E23:E26"/>
    <mergeCell ref="F23:F26"/>
    <mergeCell ref="C27:C32"/>
    <mergeCell ref="E27:E32"/>
    <mergeCell ref="F27:F32"/>
    <mergeCell ref="C34:C38"/>
    <mergeCell ref="E34:E38"/>
    <mergeCell ref="F34:F38"/>
    <mergeCell ref="C39:C40"/>
    <mergeCell ref="E39:E40"/>
    <mergeCell ref="F39:F40"/>
    <mergeCell ref="C42:C44"/>
    <mergeCell ref="E42:E44"/>
    <mergeCell ref="F42:F44"/>
    <mergeCell ref="C45:C47"/>
    <mergeCell ref="E45:E47"/>
    <mergeCell ref="F45:F47"/>
    <mergeCell ref="C48:C51"/>
    <mergeCell ref="E48:E51"/>
    <mergeCell ref="F48:F51"/>
    <mergeCell ref="C53:C55"/>
    <mergeCell ref="E53:E55"/>
    <mergeCell ref="F53:F55"/>
    <mergeCell ref="C56:C60"/>
    <mergeCell ref="E56:E60"/>
    <mergeCell ref="F56:F60"/>
    <mergeCell ref="C61:C62"/>
    <mergeCell ref="E61:E62"/>
    <mergeCell ref="F61:F62"/>
    <mergeCell ref="C63:C66"/>
    <mergeCell ref="E63:E66"/>
    <mergeCell ref="F63:F66"/>
    <mergeCell ref="C67:C69"/>
    <mergeCell ref="E67:E69"/>
    <mergeCell ref="F67:F69"/>
    <mergeCell ref="C70:C71"/>
    <mergeCell ref="E70:E71"/>
    <mergeCell ref="F70:F71"/>
    <mergeCell ref="C72:C73"/>
    <mergeCell ref="E72:E73"/>
    <mergeCell ref="F72:F73"/>
    <mergeCell ref="C74:C76"/>
    <mergeCell ref="E74:E76"/>
    <mergeCell ref="F74:F76"/>
    <mergeCell ref="C77:C79"/>
    <mergeCell ref="E77:E79"/>
    <mergeCell ref="F77:F79"/>
    <mergeCell ref="C80:C82"/>
    <mergeCell ref="E80:E82"/>
    <mergeCell ref="F80:F82"/>
    <mergeCell ref="C83:C86"/>
    <mergeCell ref="E83:E86"/>
    <mergeCell ref="F83:F86"/>
    <mergeCell ref="C87:C88"/>
    <mergeCell ref="E87:E88"/>
    <mergeCell ref="F87:F88"/>
    <mergeCell ref="C89:C93"/>
    <mergeCell ref="E89:E93"/>
    <mergeCell ref="F89:F93"/>
    <mergeCell ref="C94:C97"/>
    <mergeCell ref="E94:E97"/>
    <mergeCell ref="F94:F97"/>
    <mergeCell ref="C98:C101"/>
    <mergeCell ref="E98:E101"/>
    <mergeCell ref="F98:F101"/>
    <mergeCell ref="B102:B106"/>
    <mergeCell ref="C103:C104"/>
    <mergeCell ref="E103:E104"/>
    <mergeCell ref="F103:F104"/>
    <mergeCell ref="E105:E106"/>
    <mergeCell ref="F105:F106"/>
    <mergeCell ref="C107:C110"/>
    <mergeCell ref="E107:E110"/>
    <mergeCell ref="F107:F110"/>
    <mergeCell ref="C115:C116"/>
    <mergeCell ref="E115:E116"/>
    <mergeCell ref="F115:F116"/>
    <mergeCell ref="B118:B121"/>
    <mergeCell ref="E118:E119"/>
    <mergeCell ref="F118:F119"/>
    <mergeCell ref="B122:B127"/>
    <mergeCell ref="C122:C125"/>
    <mergeCell ref="E122:E125"/>
    <mergeCell ref="F122:F125"/>
    <mergeCell ref="C129:C132"/>
    <mergeCell ref="E129:E132"/>
    <mergeCell ref="F129:F132"/>
    <mergeCell ref="E133:E134"/>
    <mergeCell ref="F133:F134"/>
    <mergeCell ref="B135:B140"/>
    <mergeCell ref="C137:C138"/>
    <mergeCell ref="E137:E138"/>
    <mergeCell ref="F137:F138"/>
    <mergeCell ref="C141:C143"/>
    <mergeCell ref="E141:E143"/>
    <mergeCell ref="F141:F143"/>
    <mergeCell ref="C144:C146"/>
    <mergeCell ref="E144:E146"/>
    <mergeCell ref="F144:F146"/>
    <mergeCell ref="E150:E151"/>
    <mergeCell ref="F150:F151"/>
    <mergeCell ref="C153:C154"/>
    <mergeCell ref="E153:E154"/>
    <mergeCell ref="F153:F154"/>
    <mergeCell ref="C155:C159"/>
    <mergeCell ref="E155:E159"/>
    <mergeCell ref="F155:F159"/>
    <mergeCell ref="C160:C161"/>
    <mergeCell ref="E160:E161"/>
    <mergeCell ref="F160:F161"/>
    <mergeCell ref="C162:C163"/>
    <mergeCell ref="E162:E163"/>
    <mergeCell ref="F162:F163"/>
    <mergeCell ref="C164:C165"/>
    <mergeCell ref="E164:E165"/>
    <mergeCell ref="F164:F165"/>
    <mergeCell ref="C166:C168"/>
    <mergeCell ref="E166:E168"/>
    <mergeCell ref="F166:F168"/>
    <mergeCell ref="C169:C170"/>
    <mergeCell ref="E169:E170"/>
    <mergeCell ref="F169:F170"/>
    <mergeCell ref="C171:C172"/>
    <mergeCell ref="E171:E172"/>
    <mergeCell ref="F171:F172"/>
    <mergeCell ref="C173:C175"/>
    <mergeCell ref="E173:E175"/>
    <mergeCell ref="F173:F175"/>
    <mergeCell ref="C176:C178"/>
    <mergeCell ref="E176:E178"/>
    <mergeCell ref="F176:F178"/>
    <mergeCell ref="C179:C181"/>
    <mergeCell ref="E179:E181"/>
    <mergeCell ref="F179:F181"/>
    <mergeCell ref="E182:E183"/>
    <mergeCell ref="F182:F183"/>
    <mergeCell ref="E184:E186"/>
    <mergeCell ref="F184:F186"/>
    <mergeCell ref="C187:C189"/>
    <mergeCell ref="E187:E189"/>
    <mergeCell ref="F187:F189"/>
    <mergeCell ref="B190:B195"/>
    <mergeCell ref="C190:C193"/>
    <mergeCell ref="E190:E193"/>
    <mergeCell ref="F190:F193"/>
    <mergeCell ref="C196:C197"/>
    <mergeCell ref="E196:E197"/>
    <mergeCell ref="F196:F197"/>
    <mergeCell ref="C205:C206"/>
    <mergeCell ref="E205:E206"/>
    <mergeCell ref="F205:F206"/>
    <mergeCell ref="C207:C209"/>
    <mergeCell ref="E207:E209"/>
    <mergeCell ref="F207:F209"/>
    <mergeCell ref="C210:C212"/>
    <mergeCell ref="E210:E212"/>
    <mergeCell ref="F210:F212"/>
    <mergeCell ref="C213:C214"/>
    <mergeCell ref="E213:E214"/>
    <mergeCell ref="F213:F214"/>
    <mergeCell ref="C235:C238"/>
    <mergeCell ref="E235:E238"/>
    <mergeCell ref="F235:F238"/>
    <mergeCell ref="B215:B217"/>
    <mergeCell ref="C216:C217"/>
    <mergeCell ref="E216:E217"/>
    <mergeCell ref="F216:F217"/>
    <mergeCell ref="C219:C223"/>
    <mergeCell ref="E219:E223"/>
    <mergeCell ref="F219:F223"/>
    <mergeCell ref="C224:C226"/>
    <mergeCell ref="E224:E226"/>
    <mergeCell ref="F224:F226"/>
    <mergeCell ref="C240:C242"/>
    <mergeCell ref="E240:E242"/>
    <mergeCell ref="F240:F242"/>
    <mergeCell ref="B246:B250"/>
    <mergeCell ref="C246:C247"/>
    <mergeCell ref="B11:B17"/>
    <mergeCell ref="B18:B40"/>
    <mergeCell ref="B41:B51"/>
    <mergeCell ref="B52:B69"/>
    <mergeCell ref="B70:B101"/>
    <mergeCell ref="B107:B117"/>
    <mergeCell ref="B128:B134"/>
    <mergeCell ref="B141:B154"/>
    <mergeCell ref="B155:B170"/>
    <mergeCell ref="B171:B189"/>
    <mergeCell ref="B196:B206"/>
    <mergeCell ref="B207:B214"/>
    <mergeCell ref="B218:B245"/>
    <mergeCell ref="C227:C230"/>
    <mergeCell ref="E227:E230"/>
    <mergeCell ref="F227:F230"/>
    <mergeCell ref="C231:C234"/>
    <mergeCell ref="E231:E234"/>
    <mergeCell ref="F231:F234"/>
  </mergeCells>
  <phoneticPr fontId="9"/>
  <printOptions horizontalCentered="1"/>
  <pageMargins left="0.15748031496062992" right="0.19685039370078736" top="0.62992125984251968" bottom="0.31496062992125984" header="0.15748031496062992" footer="0.19685039370078736"/>
  <pageSetup paperSize="9" scale="50" orientation="portrait" horizontalDpi="65533" r:id="rId1"/>
  <headerFooter alignWithMargins="0">
    <oddFooter>&amp;C- &amp;P -</oddFooter>
  </headerFooter>
  <rowBreaks count="3" manualBreakCount="3">
    <brk id="69" max="16383" man="1"/>
    <brk id="140" max="31" man="1"/>
    <brk id="2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チェック 2">
              <controlPr defaultSize="0" autoPict="0">
                <anchor moveWithCells="1">
                  <from>
                    <xdr:col>4</xdr:col>
                    <xdr:colOff>0</xdr:colOff>
                    <xdr:row>4</xdr:row>
                    <xdr:rowOff>0</xdr:rowOff>
                  </from>
                  <to>
                    <xdr:col>4</xdr:col>
                    <xdr:colOff>304800</xdr:colOff>
                    <xdr:row>4</xdr:row>
                    <xdr:rowOff>209550</xdr:rowOff>
                  </to>
                </anchor>
              </controlPr>
            </control>
          </mc:Choice>
        </mc:AlternateContent>
        <mc:AlternateContent xmlns:mc="http://schemas.openxmlformats.org/markup-compatibility/2006">
          <mc:Choice Requires="x14">
            <control shapeId="9219" r:id="rId5" name="チェック 3">
              <controlPr defaultSize="0" autoPict="0">
                <anchor moveWithCells="1">
                  <from>
                    <xdr:col>4</xdr:col>
                    <xdr:colOff>0</xdr:colOff>
                    <xdr:row>6</xdr:row>
                    <xdr:rowOff>0</xdr:rowOff>
                  </from>
                  <to>
                    <xdr:col>4</xdr:col>
                    <xdr:colOff>304800</xdr:colOff>
                    <xdr:row>7</xdr:row>
                    <xdr:rowOff>28575</xdr:rowOff>
                  </to>
                </anchor>
              </controlPr>
            </control>
          </mc:Choice>
        </mc:AlternateContent>
        <mc:AlternateContent xmlns:mc="http://schemas.openxmlformats.org/markup-compatibility/2006">
          <mc:Choice Requires="x14">
            <control shapeId="9220" r:id="rId6" name="チェック 4">
              <controlPr defaultSize="0" autoPict="0">
                <anchor moveWithCells="1">
                  <from>
                    <xdr:col>4</xdr:col>
                    <xdr:colOff>0</xdr:colOff>
                    <xdr:row>10</xdr:row>
                    <xdr:rowOff>0</xdr:rowOff>
                  </from>
                  <to>
                    <xdr:col>4</xdr:col>
                    <xdr:colOff>304800</xdr:colOff>
                    <xdr:row>10</xdr:row>
                    <xdr:rowOff>209550</xdr:rowOff>
                  </to>
                </anchor>
              </controlPr>
            </control>
          </mc:Choice>
        </mc:AlternateContent>
        <mc:AlternateContent xmlns:mc="http://schemas.openxmlformats.org/markup-compatibility/2006">
          <mc:Choice Requires="x14">
            <control shapeId="9221" r:id="rId7" name="チェック 5">
              <controlPr defaultSize="0" autoPict="0">
                <anchor moveWithCells="1">
                  <from>
                    <xdr:col>4</xdr:col>
                    <xdr:colOff>0</xdr:colOff>
                    <xdr:row>15</xdr:row>
                    <xdr:rowOff>0</xdr:rowOff>
                  </from>
                  <to>
                    <xdr:col>4</xdr:col>
                    <xdr:colOff>304800</xdr:colOff>
                    <xdr:row>15</xdr:row>
                    <xdr:rowOff>209550</xdr:rowOff>
                  </to>
                </anchor>
              </controlPr>
            </control>
          </mc:Choice>
        </mc:AlternateContent>
        <mc:AlternateContent xmlns:mc="http://schemas.openxmlformats.org/markup-compatibility/2006">
          <mc:Choice Requires="x14">
            <control shapeId="9222" r:id="rId8" name="チェック 6">
              <controlPr defaultSize="0" autoPict="0">
                <anchor moveWithCells="1">
                  <from>
                    <xdr:col>4</xdr:col>
                    <xdr:colOff>0</xdr:colOff>
                    <xdr:row>17</xdr:row>
                    <xdr:rowOff>0</xdr:rowOff>
                  </from>
                  <to>
                    <xdr:col>4</xdr:col>
                    <xdr:colOff>304800</xdr:colOff>
                    <xdr:row>17</xdr:row>
                    <xdr:rowOff>209550</xdr:rowOff>
                  </to>
                </anchor>
              </controlPr>
            </control>
          </mc:Choice>
        </mc:AlternateContent>
        <mc:AlternateContent xmlns:mc="http://schemas.openxmlformats.org/markup-compatibility/2006">
          <mc:Choice Requires="x14">
            <control shapeId="9223" r:id="rId9" name="チェック 7">
              <controlPr defaultSize="0" autoPict="0">
                <anchor moveWithCells="1">
                  <from>
                    <xdr:col>4</xdr:col>
                    <xdr:colOff>0</xdr:colOff>
                    <xdr:row>22</xdr:row>
                    <xdr:rowOff>0</xdr:rowOff>
                  </from>
                  <to>
                    <xdr:col>4</xdr:col>
                    <xdr:colOff>304800</xdr:colOff>
                    <xdr:row>22</xdr:row>
                    <xdr:rowOff>209550</xdr:rowOff>
                  </to>
                </anchor>
              </controlPr>
            </control>
          </mc:Choice>
        </mc:AlternateContent>
        <mc:AlternateContent xmlns:mc="http://schemas.openxmlformats.org/markup-compatibility/2006">
          <mc:Choice Requires="x14">
            <control shapeId="9224" r:id="rId10" name="チェック 8">
              <controlPr defaultSize="0" autoPict="0">
                <anchor moveWithCells="1">
                  <from>
                    <xdr:col>4</xdr:col>
                    <xdr:colOff>0</xdr:colOff>
                    <xdr:row>26</xdr:row>
                    <xdr:rowOff>0</xdr:rowOff>
                  </from>
                  <to>
                    <xdr:col>4</xdr:col>
                    <xdr:colOff>304800</xdr:colOff>
                    <xdr:row>27</xdr:row>
                    <xdr:rowOff>28575</xdr:rowOff>
                  </to>
                </anchor>
              </controlPr>
            </control>
          </mc:Choice>
        </mc:AlternateContent>
        <mc:AlternateContent xmlns:mc="http://schemas.openxmlformats.org/markup-compatibility/2006">
          <mc:Choice Requires="x14">
            <control shapeId="9225" r:id="rId11" name="チェック 9">
              <controlPr defaultSize="0" autoPict="0">
                <anchor moveWithCells="1">
                  <from>
                    <xdr:col>4</xdr:col>
                    <xdr:colOff>0</xdr:colOff>
                    <xdr:row>33</xdr:row>
                    <xdr:rowOff>0</xdr:rowOff>
                  </from>
                  <to>
                    <xdr:col>4</xdr:col>
                    <xdr:colOff>304800</xdr:colOff>
                    <xdr:row>33</xdr:row>
                    <xdr:rowOff>209550</xdr:rowOff>
                  </to>
                </anchor>
              </controlPr>
            </control>
          </mc:Choice>
        </mc:AlternateContent>
        <mc:AlternateContent xmlns:mc="http://schemas.openxmlformats.org/markup-compatibility/2006">
          <mc:Choice Requires="x14">
            <control shapeId="9226" r:id="rId12" name="チェック 10">
              <controlPr defaultSize="0" autoPict="0">
                <anchor moveWithCells="1">
                  <from>
                    <xdr:col>4</xdr:col>
                    <xdr:colOff>0</xdr:colOff>
                    <xdr:row>38</xdr:row>
                    <xdr:rowOff>0</xdr:rowOff>
                  </from>
                  <to>
                    <xdr:col>4</xdr:col>
                    <xdr:colOff>304800</xdr:colOff>
                    <xdr:row>38</xdr:row>
                    <xdr:rowOff>209550</xdr:rowOff>
                  </to>
                </anchor>
              </controlPr>
            </control>
          </mc:Choice>
        </mc:AlternateContent>
        <mc:AlternateContent xmlns:mc="http://schemas.openxmlformats.org/markup-compatibility/2006">
          <mc:Choice Requires="x14">
            <control shapeId="9227" r:id="rId13" name="チェック 11">
              <controlPr defaultSize="0" autoPict="0">
                <anchor moveWithCells="1">
                  <from>
                    <xdr:col>4</xdr:col>
                    <xdr:colOff>0</xdr:colOff>
                    <xdr:row>41</xdr:row>
                    <xdr:rowOff>0</xdr:rowOff>
                  </from>
                  <to>
                    <xdr:col>4</xdr:col>
                    <xdr:colOff>304800</xdr:colOff>
                    <xdr:row>41</xdr:row>
                    <xdr:rowOff>209550</xdr:rowOff>
                  </to>
                </anchor>
              </controlPr>
            </control>
          </mc:Choice>
        </mc:AlternateContent>
        <mc:AlternateContent xmlns:mc="http://schemas.openxmlformats.org/markup-compatibility/2006">
          <mc:Choice Requires="x14">
            <control shapeId="9228" r:id="rId14" name="チェック 12">
              <controlPr defaultSize="0" autoPict="0">
                <anchor moveWithCells="1">
                  <from>
                    <xdr:col>4</xdr:col>
                    <xdr:colOff>0</xdr:colOff>
                    <xdr:row>44</xdr:row>
                    <xdr:rowOff>0</xdr:rowOff>
                  </from>
                  <to>
                    <xdr:col>4</xdr:col>
                    <xdr:colOff>304800</xdr:colOff>
                    <xdr:row>44</xdr:row>
                    <xdr:rowOff>209550</xdr:rowOff>
                  </to>
                </anchor>
              </controlPr>
            </control>
          </mc:Choice>
        </mc:AlternateContent>
        <mc:AlternateContent xmlns:mc="http://schemas.openxmlformats.org/markup-compatibility/2006">
          <mc:Choice Requires="x14">
            <control shapeId="9229" r:id="rId15" name="チェック 13">
              <controlPr defaultSize="0" autoPict="0">
                <anchor moveWithCells="1">
                  <from>
                    <xdr:col>4</xdr:col>
                    <xdr:colOff>0</xdr:colOff>
                    <xdr:row>47</xdr:row>
                    <xdr:rowOff>0</xdr:rowOff>
                  </from>
                  <to>
                    <xdr:col>4</xdr:col>
                    <xdr:colOff>304800</xdr:colOff>
                    <xdr:row>48</xdr:row>
                    <xdr:rowOff>28575</xdr:rowOff>
                  </to>
                </anchor>
              </controlPr>
            </control>
          </mc:Choice>
        </mc:AlternateContent>
        <mc:AlternateContent xmlns:mc="http://schemas.openxmlformats.org/markup-compatibility/2006">
          <mc:Choice Requires="x14">
            <control shapeId="9230" r:id="rId16" name="チェック 14">
              <controlPr defaultSize="0" autoPict="0">
                <anchor moveWithCells="1">
                  <from>
                    <xdr:col>4</xdr:col>
                    <xdr:colOff>0</xdr:colOff>
                    <xdr:row>52</xdr:row>
                    <xdr:rowOff>0</xdr:rowOff>
                  </from>
                  <to>
                    <xdr:col>4</xdr:col>
                    <xdr:colOff>304800</xdr:colOff>
                    <xdr:row>53</xdr:row>
                    <xdr:rowOff>28575</xdr:rowOff>
                  </to>
                </anchor>
              </controlPr>
            </control>
          </mc:Choice>
        </mc:AlternateContent>
        <mc:AlternateContent xmlns:mc="http://schemas.openxmlformats.org/markup-compatibility/2006">
          <mc:Choice Requires="x14">
            <control shapeId="9231" r:id="rId17" name="チェック 15">
              <controlPr defaultSize="0" autoPict="0">
                <anchor moveWithCells="1">
                  <from>
                    <xdr:col>4</xdr:col>
                    <xdr:colOff>0</xdr:colOff>
                    <xdr:row>55</xdr:row>
                    <xdr:rowOff>0</xdr:rowOff>
                  </from>
                  <to>
                    <xdr:col>4</xdr:col>
                    <xdr:colOff>304800</xdr:colOff>
                    <xdr:row>55</xdr:row>
                    <xdr:rowOff>209550</xdr:rowOff>
                  </to>
                </anchor>
              </controlPr>
            </control>
          </mc:Choice>
        </mc:AlternateContent>
        <mc:AlternateContent xmlns:mc="http://schemas.openxmlformats.org/markup-compatibility/2006">
          <mc:Choice Requires="x14">
            <control shapeId="9232" r:id="rId18" name="チェック 16">
              <controlPr defaultSize="0" autoPict="0">
                <anchor moveWithCells="1">
                  <from>
                    <xdr:col>4</xdr:col>
                    <xdr:colOff>0</xdr:colOff>
                    <xdr:row>60</xdr:row>
                    <xdr:rowOff>0</xdr:rowOff>
                  </from>
                  <to>
                    <xdr:col>4</xdr:col>
                    <xdr:colOff>304800</xdr:colOff>
                    <xdr:row>60</xdr:row>
                    <xdr:rowOff>209550</xdr:rowOff>
                  </to>
                </anchor>
              </controlPr>
            </control>
          </mc:Choice>
        </mc:AlternateContent>
        <mc:AlternateContent xmlns:mc="http://schemas.openxmlformats.org/markup-compatibility/2006">
          <mc:Choice Requires="x14">
            <control shapeId="9233" r:id="rId19" name="チェック 17">
              <controlPr defaultSize="0" autoPict="0">
                <anchor moveWithCells="1">
                  <from>
                    <xdr:col>4</xdr:col>
                    <xdr:colOff>0</xdr:colOff>
                    <xdr:row>62</xdr:row>
                    <xdr:rowOff>0</xdr:rowOff>
                  </from>
                  <to>
                    <xdr:col>4</xdr:col>
                    <xdr:colOff>304800</xdr:colOff>
                    <xdr:row>63</xdr:row>
                    <xdr:rowOff>28575</xdr:rowOff>
                  </to>
                </anchor>
              </controlPr>
            </control>
          </mc:Choice>
        </mc:AlternateContent>
        <mc:AlternateContent xmlns:mc="http://schemas.openxmlformats.org/markup-compatibility/2006">
          <mc:Choice Requires="x14">
            <control shapeId="9234" r:id="rId20" name="チェック 18">
              <controlPr defaultSize="0" autoPict="0">
                <anchor moveWithCells="1">
                  <from>
                    <xdr:col>4</xdr:col>
                    <xdr:colOff>0</xdr:colOff>
                    <xdr:row>69</xdr:row>
                    <xdr:rowOff>0</xdr:rowOff>
                  </from>
                  <to>
                    <xdr:col>4</xdr:col>
                    <xdr:colOff>304800</xdr:colOff>
                    <xdr:row>70</xdr:row>
                    <xdr:rowOff>19050</xdr:rowOff>
                  </to>
                </anchor>
              </controlPr>
            </control>
          </mc:Choice>
        </mc:AlternateContent>
        <mc:AlternateContent xmlns:mc="http://schemas.openxmlformats.org/markup-compatibility/2006">
          <mc:Choice Requires="x14">
            <control shapeId="9235" r:id="rId21" name="チェック 19">
              <controlPr defaultSize="0" autoPict="0">
                <anchor moveWithCells="1">
                  <from>
                    <xdr:col>4</xdr:col>
                    <xdr:colOff>0</xdr:colOff>
                    <xdr:row>71</xdr:row>
                    <xdr:rowOff>0</xdr:rowOff>
                  </from>
                  <to>
                    <xdr:col>4</xdr:col>
                    <xdr:colOff>304800</xdr:colOff>
                    <xdr:row>72</xdr:row>
                    <xdr:rowOff>28575</xdr:rowOff>
                  </to>
                </anchor>
              </controlPr>
            </control>
          </mc:Choice>
        </mc:AlternateContent>
        <mc:AlternateContent xmlns:mc="http://schemas.openxmlformats.org/markup-compatibility/2006">
          <mc:Choice Requires="x14">
            <control shapeId="9236" r:id="rId22" name="チェック 20">
              <controlPr defaultSize="0" autoPict="0">
                <anchor moveWithCells="1">
                  <from>
                    <xdr:col>4</xdr:col>
                    <xdr:colOff>0</xdr:colOff>
                    <xdr:row>73</xdr:row>
                    <xdr:rowOff>0</xdr:rowOff>
                  </from>
                  <to>
                    <xdr:col>4</xdr:col>
                    <xdr:colOff>304800</xdr:colOff>
                    <xdr:row>73</xdr:row>
                    <xdr:rowOff>209550</xdr:rowOff>
                  </to>
                </anchor>
              </controlPr>
            </control>
          </mc:Choice>
        </mc:AlternateContent>
        <mc:AlternateContent xmlns:mc="http://schemas.openxmlformats.org/markup-compatibility/2006">
          <mc:Choice Requires="x14">
            <control shapeId="9237" r:id="rId23" name="チェック 21">
              <controlPr defaultSize="0" autoPict="0">
                <anchor moveWithCells="1">
                  <from>
                    <xdr:col>4</xdr:col>
                    <xdr:colOff>0</xdr:colOff>
                    <xdr:row>76</xdr:row>
                    <xdr:rowOff>0</xdr:rowOff>
                  </from>
                  <to>
                    <xdr:col>4</xdr:col>
                    <xdr:colOff>304800</xdr:colOff>
                    <xdr:row>76</xdr:row>
                    <xdr:rowOff>209550</xdr:rowOff>
                  </to>
                </anchor>
              </controlPr>
            </control>
          </mc:Choice>
        </mc:AlternateContent>
        <mc:AlternateContent xmlns:mc="http://schemas.openxmlformats.org/markup-compatibility/2006">
          <mc:Choice Requires="x14">
            <control shapeId="9238" r:id="rId24" name="チェック 22">
              <controlPr defaultSize="0" autoPict="0">
                <anchor moveWithCells="1">
                  <from>
                    <xdr:col>4</xdr:col>
                    <xdr:colOff>0</xdr:colOff>
                    <xdr:row>79</xdr:row>
                    <xdr:rowOff>0</xdr:rowOff>
                  </from>
                  <to>
                    <xdr:col>4</xdr:col>
                    <xdr:colOff>304800</xdr:colOff>
                    <xdr:row>79</xdr:row>
                    <xdr:rowOff>209550</xdr:rowOff>
                  </to>
                </anchor>
              </controlPr>
            </control>
          </mc:Choice>
        </mc:AlternateContent>
        <mc:AlternateContent xmlns:mc="http://schemas.openxmlformats.org/markup-compatibility/2006">
          <mc:Choice Requires="x14">
            <control shapeId="9239" r:id="rId25" name="チェック 23">
              <controlPr defaultSize="0" autoPict="0">
                <anchor moveWithCells="1">
                  <from>
                    <xdr:col>4</xdr:col>
                    <xdr:colOff>0</xdr:colOff>
                    <xdr:row>86</xdr:row>
                    <xdr:rowOff>0</xdr:rowOff>
                  </from>
                  <to>
                    <xdr:col>4</xdr:col>
                    <xdr:colOff>304800</xdr:colOff>
                    <xdr:row>86</xdr:row>
                    <xdr:rowOff>209550</xdr:rowOff>
                  </to>
                </anchor>
              </controlPr>
            </control>
          </mc:Choice>
        </mc:AlternateContent>
        <mc:AlternateContent xmlns:mc="http://schemas.openxmlformats.org/markup-compatibility/2006">
          <mc:Choice Requires="x14">
            <control shapeId="9240" r:id="rId26" name="チェック 24">
              <controlPr defaultSize="0" autoPict="0">
                <anchor moveWithCells="1">
                  <from>
                    <xdr:col>4</xdr:col>
                    <xdr:colOff>0</xdr:colOff>
                    <xdr:row>97</xdr:row>
                    <xdr:rowOff>0</xdr:rowOff>
                  </from>
                  <to>
                    <xdr:col>4</xdr:col>
                    <xdr:colOff>304800</xdr:colOff>
                    <xdr:row>98</xdr:row>
                    <xdr:rowOff>28575</xdr:rowOff>
                  </to>
                </anchor>
              </controlPr>
            </control>
          </mc:Choice>
        </mc:AlternateContent>
        <mc:AlternateContent xmlns:mc="http://schemas.openxmlformats.org/markup-compatibility/2006">
          <mc:Choice Requires="x14">
            <control shapeId="9241" r:id="rId27" name="チェック 25">
              <controlPr defaultSize="0" autoPict="0">
                <anchor moveWithCells="1">
                  <from>
                    <xdr:col>4</xdr:col>
                    <xdr:colOff>0</xdr:colOff>
                    <xdr:row>101</xdr:row>
                    <xdr:rowOff>0</xdr:rowOff>
                  </from>
                  <to>
                    <xdr:col>4</xdr:col>
                    <xdr:colOff>304800</xdr:colOff>
                    <xdr:row>101</xdr:row>
                    <xdr:rowOff>209550</xdr:rowOff>
                  </to>
                </anchor>
              </controlPr>
            </control>
          </mc:Choice>
        </mc:AlternateContent>
        <mc:AlternateContent xmlns:mc="http://schemas.openxmlformats.org/markup-compatibility/2006">
          <mc:Choice Requires="x14">
            <control shapeId="9242" r:id="rId28" name="チェック 26">
              <controlPr defaultSize="0" autoPict="0">
                <anchor moveWithCells="1">
                  <from>
                    <xdr:col>4</xdr:col>
                    <xdr:colOff>0</xdr:colOff>
                    <xdr:row>106</xdr:row>
                    <xdr:rowOff>0</xdr:rowOff>
                  </from>
                  <to>
                    <xdr:col>4</xdr:col>
                    <xdr:colOff>304800</xdr:colOff>
                    <xdr:row>107</xdr:row>
                    <xdr:rowOff>19050</xdr:rowOff>
                  </to>
                </anchor>
              </controlPr>
            </control>
          </mc:Choice>
        </mc:AlternateContent>
        <mc:AlternateContent xmlns:mc="http://schemas.openxmlformats.org/markup-compatibility/2006">
          <mc:Choice Requires="x14">
            <control shapeId="9243" r:id="rId29" name="チェック 27">
              <controlPr defaultSize="0" autoPict="0">
                <anchor moveWithCells="1">
                  <from>
                    <xdr:col>4</xdr:col>
                    <xdr:colOff>0</xdr:colOff>
                    <xdr:row>116</xdr:row>
                    <xdr:rowOff>0</xdr:rowOff>
                  </from>
                  <to>
                    <xdr:col>4</xdr:col>
                    <xdr:colOff>304800</xdr:colOff>
                    <xdr:row>117</xdr:row>
                    <xdr:rowOff>19050</xdr:rowOff>
                  </to>
                </anchor>
              </controlPr>
            </control>
          </mc:Choice>
        </mc:AlternateContent>
        <mc:AlternateContent xmlns:mc="http://schemas.openxmlformats.org/markup-compatibility/2006">
          <mc:Choice Requires="x14">
            <control shapeId="9244" r:id="rId30" name="チェック 28">
              <controlPr defaultSize="0" autoPict="0">
                <anchor moveWithCells="1">
                  <from>
                    <xdr:col>4</xdr:col>
                    <xdr:colOff>0</xdr:colOff>
                    <xdr:row>117</xdr:row>
                    <xdr:rowOff>0</xdr:rowOff>
                  </from>
                  <to>
                    <xdr:col>4</xdr:col>
                    <xdr:colOff>304800</xdr:colOff>
                    <xdr:row>118</xdr:row>
                    <xdr:rowOff>19050</xdr:rowOff>
                  </to>
                </anchor>
              </controlPr>
            </control>
          </mc:Choice>
        </mc:AlternateContent>
        <mc:AlternateContent xmlns:mc="http://schemas.openxmlformats.org/markup-compatibility/2006">
          <mc:Choice Requires="x14">
            <control shapeId="9245" r:id="rId31" name="チェック 29">
              <controlPr defaultSize="0" autoPict="0">
                <anchor moveWithCells="1">
                  <from>
                    <xdr:col>4</xdr:col>
                    <xdr:colOff>0</xdr:colOff>
                    <xdr:row>119</xdr:row>
                    <xdr:rowOff>0</xdr:rowOff>
                  </from>
                  <to>
                    <xdr:col>4</xdr:col>
                    <xdr:colOff>304800</xdr:colOff>
                    <xdr:row>120</xdr:row>
                    <xdr:rowOff>28575</xdr:rowOff>
                  </to>
                </anchor>
              </controlPr>
            </control>
          </mc:Choice>
        </mc:AlternateContent>
        <mc:AlternateContent xmlns:mc="http://schemas.openxmlformats.org/markup-compatibility/2006">
          <mc:Choice Requires="x14">
            <control shapeId="9246" r:id="rId32" name="チェック 30">
              <controlPr defaultSize="0" autoPict="0">
                <anchor moveWithCells="1">
                  <from>
                    <xdr:col>4</xdr:col>
                    <xdr:colOff>0</xdr:colOff>
                    <xdr:row>121</xdr:row>
                    <xdr:rowOff>0</xdr:rowOff>
                  </from>
                  <to>
                    <xdr:col>4</xdr:col>
                    <xdr:colOff>304800</xdr:colOff>
                    <xdr:row>122</xdr:row>
                    <xdr:rowOff>19050</xdr:rowOff>
                  </to>
                </anchor>
              </controlPr>
            </control>
          </mc:Choice>
        </mc:AlternateContent>
        <mc:AlternateContent xmlns:mc="http://schemas.openxmlformats.org/markup-compatibility/2006">
          <mc:Choice Requires="x14">
            <control shapeId="9247" r:id="rId33" name="チェック 31">
              <controlPr defaultSize="0" autoPict="0">
                <anchor moveWithCells="1">
                  <from>
                    <xdr:col>4</xdr:col>
                    <xdr:colOff>0</xdr:colOff>
                    <xdr:row>125</xdr:row>
                    <xdr:rowOff>0</xdr:rowOff>
                  </from>
                  <to>
                    <xdr:col>4</xdr:col>
                    <xdr:colOff>304800</xdr:colOff>
                    <xdr:row>126</xdr:row>
                    <xdr:rowOff>28575</xdr:rowOff>
                  </to>
                </anchor>
              </controlPr>
            </control>
          </mc:Choice>
        </mc:AlternateContent>
        <mc:AlternateContent xmlns:mc="http://schemas.openxmlformats.org/markup-compatibility/2006">
          <mc:Choice Requires="x14">
            <control shapeId="9248" r:id="rId34" name="チェック 32">
              <controlPr defaultSize="0" autoPict="0">
                <anchor moveWithCells="1">
                  <from>
                    <xdr:col>4</xdr:col>
                    <xdr:colOff>0</xdr:colOff>
                    <xdr:row>127</xdr:row>
                    <xdr:rowOff>0</xdr:rowOff>
                  </from>
                  <to>
                    <xdr:col>4</xdr:col>
                    <xdr:colOff>304800</xdr:colOff>
                    <xdr:row>128</xdr:row>
                    <xdr:rowOff>19050</xdr:rowOff>
                  </to>
                </anchor>
              </controlPr>
            </control>
          </mc:Choice>
        </mc:AlternateContent>
        <mc:AlternateContent xmlns:mc="http://schemas.openxmlformats.org/markup-compatibility/2006">
          <mc:Choice Requires="x14">
            <control shapeId="9249" r:id="rId35" name="チェック 33">
              <controlPr defaultSize="0" autoPict="0">
                <anchor moveWithCells="1">
                  <from>
                    <xdr:col>4</xdr:col>
                    <xdr:colOff>0</xdr:colOff>
                    <xdr:row>128</xdr:row>
                    <xdr:rowOff>0</xdr:rowOff>
                  </from>
                  <to>
                    <xdr:col>4</xdr:col>
                    <xdr:colOff>304800</xdr:colOff>
                    <xdr:row>129</xdr:row>
                    <xdr:rowOff>28575</xdr:rowOff>
                  </to>
                </anchor>
              </controlPr>
            </control>
          </mc:Choice>
        </mc:AlternateContent>
        <mc:AlternateContent xmlns:mc="http://schemas.openxmlformats.org/markup-compatibility/2006">
          <mc:Choice Requires="x14">
            <control shapeId="9250" r:id="rId36" name="チェック 34">
              <controlPr defaultSize="0" autoPict="0">
                <anchor moveWithCells="1">
                  <from>
                    <xdr:col>4</xdr:col>
                    <xdr:colOff>0</xdr:colOff>
                    <xdr:row>132</xdr:row>
                    <xdr:rowOff>0</xdr:rowOff>
                  </from>
                  <to>
                    <xdr:col>4</xdr:col>
                    <xdr:colOff>304800</xdr:colOff>
                    <xdr:row>133</xdr:row>
                    <xdr:rowOff>28575</xdr:rowOff>
                  </to>
                </anchor>
              </controlPr>
            </control>
          </mc:Choice>
        </mc:AlternateContent>
        <mc:AlternateContent xmlns:mc="http://schemas.openxmlformats.org/markup-compatibility/2006">
          <mc:Choice Requires="x14">
            <control shapeId="9251" r:id="rId37" name="チェック 35">
              <controlPr defaultSize="0" autoPict="0">
                <anchor moveWithCells="1">
                  <from>
                    <xdr:col>4</xdr:col>
                    <xdr:colOff>0</xdr:colOff>
                    <xdr:row>134</xdr:row>
                    <xdr:rowOff>0</xdr:rowOff>
                  </from>
                  <to>
                    <xdr:col>4</xdr:col>
                    <xdr:colOff>304800</xdr:colOff>
                    <xdr:row>134</xdr:row>
                    <xdr:rowOff>209550</xdr:rowOff>
                  </to>
                </anchor>
              </controlPr>
            </control>
          </mc:Choice>
        </mc:AlternateContent>
        <mc:AlternateContent xmlns:mc="http://schemas.openxmlformats.org/markup-compatibility/2006">
          <mc:Choice Requires="x14">
            <control shapeId="9252" r:id="rId38" name="チェック 36">
              <controlPr defaultSize="0" autoPict="0">
                <anchor moveWithCells="1">
                  <from>
                    <xdr:col>4</xdr:col>
                    <xdr:colOff>0</xdr:colOff>
                    <xdr:row>140</xdr:row>
                    <xdr:rowOff>0</xdr:rowOff>
                  </from>
                  <to>
                    <xdr:col>4</xdr:col>
                    <xdr:colOff>304800</xdr:colOff>
                    <xdr:row>140</xdr:row>
                    <xdr:rowOff>209550</xdr:rowOff>
                  </to>
                </anchor>
              </controlPr>
            </control>
          </mc:Choice>
        </mc:AlternateContent>
        <mc:AlternateContent xmlns:mc="http://schemas.openxmlformats.org/markup-compatibility/2006">
          <mc:Choice Requires="x14">
            <control shapeId="9253" r:id="rId39" name="チェック 37">
              <controlPr defaultSize="0" autoPict="0">
                <anchor moveWithCells="1">
                  <from>
                    <xdr:col>4</xdr:col>
                    <xdr:colOff>0</xdr:colOff>
                    <xdr:row>143</xdr:row>
                    <xdr:rowOff>0</xdr:rowOff>
                  </from>
                  <to>
                    <xdr:col>4</xdr:col>
                    <xdr:colOff>304800</xdr:colOff>
                    <xdr:row>144</xdr:row>
                    <xdr:rowOff>28575</xdr:rowOff>
                  </to>
                </anchor>
              </controlPr>
            </control>
          </mc:Choice>
        </mc:AlternateContent>
        <mc:AlternateContent xmlns:mc="http://schemas.openxmlformats.org/markup-compatibility/2006">
          <mc:Choice Requires="x14">
            <control shapeId="9254" r:id="rId40" name="チェック 38">
              <controlPr defaultSize="0" autoPict="0">
                <anchor moveWithCells="1">
                  <from>
                    <xdr:col>4</xdr:col>
                    <xdr:colOff>0</xdr:colOff>
                    <xdr:row>149</xdr:row>
                    <xdr:rowOff>0</xdr:rowOff>
                  </from>
                  <to>
                    <xdr:col>4</xdr:col>
                    <xdr:colOff>304800</xdr:colOff>
                    <xdr:row>150</xdr:row>
                    <xdr:rowOff>28575</xdr:rowOff>
                  </to>
                </anchor>
              </controlPr>
            </control>
          </mc:Choice>
        </mc:AlternateContent>
        <mc:AlternateContent xmlns:mc="http://schemas.openxmlformats.org/markup-compatibility/2006">
          <mc:Choice Requires="x14">
            <control shapeId="9255" r:id="rId41" name="チェック 39">
              <controlPr defaultSize="0" autoPict="0">
                <anchor moveWithCells="1">
                  <from>
                    <xdr:col>4</xdr:col>
                    <xdr:colOff>0</xdr:colOff>
                    <xdr:row>152</xdr:row>
                    <xdr:rowOff>0</xdr:rowOff>
                  </from>
                  <to>
                    <xdr:col>4</xdr:col>
                    <xdr:colOff>304800</xdr:colOff>
                    <xdr:row>153</xdr:row>
                    <xdr:rowOff>28575</xdr:rowOff>
                  </to>
                </anchor>
              </controlPr>
            </control>
          </mc:Choice>
        </mc:AlternateContent>
        <mc:AlternateContent xmlns:mc="http://schemas.openxmlformats.org/markup-compatibility/2006">
          <mc:Choice Requires="x14">
            <control shapeId="9256" r:id="rId42" name="チェック 40">
              <controlPr defaultSize="0" autoPict="0">
                <anchor moveWithCells="1">
                  <from>
                    <xdr:col>4</xdr:col>
                    <xdr:colOff>0</xdr:colOff>
                    <xdr:row>154</xdr:row>
                    <xdr:rowOff>0</xdr:rowOff>
                  </from>
                  <to>
                    <xdr:col>4</xdr:col>
                    <xdr:colOff>304800</xdr:colOff>
                    <xdr:row>155</xdr:row>
                    <xdr:rowOff>19050</xdr:rowOff>
                  </to>
                </anchor>
              </controlPr>
            </control>
          </mc:Choice>
        </mc:AlternateContent>
        <mc:AlternateContent xmlns:mc="http://schemas.openxmlformats.org/markup-compatibility/2006">
          <mc:Choice Requires="x14">
            <control shapeId="9257" r:id="rId43" name="チェック 41">
              <controlPr defaultSize="0" autoPict="0">
                <anchor moveWithCells="1">
                  <from>
                    <xdr:col>4</xdr:col>
                    <xdr:colOff>0</xdr:colOff>
                    <xdr:row>170</xdr:row>
                    <xdr:rowOff>0</xdr:rowOff>
                  </from>
                  <to>
                    <xdr:col>4</xdr:col>
                    <xdr:colOff>304800</xdr:colOff>
                    <xdr:row>171</xdr:row>
                    <xdr:rowOff>19050</xdr:rowOff>
                  </to>
                </anchor>
              </controlPr>
            </control>
          </mc:Choice>
        </mc:AlternateContent>
        <mc:AlternateContent xmlns:mc="http://schemas.openxmlformats.org/markup-compatibility/2006">
          <mc:Choice Requires="x14">
            <control shapeId="9258" r:id="rId44" name="チェック 42">
              <controlPr defaultSize="0" autoPict="0">
                <anchor moveWithCells="1">
                  <from>
                    <xdr:col>4</xdr:col>
                    <xdr:colOff>0</xdr:colOff>
                    <xdr:row>172</xdr:row>
                    <xdr:rowOff>0</xdr:rowOff>
                  </from>
                  <to>
                    <xdr:col>4</xdr:col>
                    <xdr:colOff>304800</xdr:colOff>
                    <xdr:row>173</xdr:row>
                    <xdr:rowOff>28575</xdr:rowOff>
                  </to>
                </anchor>
              </controlPr>
            </control>
          </mc:Choice>
        </mc:AlternateContent>
        <mc:AlternateContent xmlns:mc="http://schemas.openxmlformats.org/markup-compatibility/2006">
          <mc:Choice Requires="x14">
            <control shapeId="9259" r:id="rId45" name="チェック 43">
              <controlPr defaultSize="0" autoPict="0">
                <anchor moveWithCells="1">
                  <from>
                    <xdr:col>4</xdr:col>
                    <xdr:colOff>0</xdr:colOff>
                    <xdr:row>175</xdr:row>
                    <xdr:rowOff>0</xdr:rowOff>
                  </from>
                  <to>
                    <xdr:col>4</xdr:col>
                    <xdr:colOff>304800</xdr:colOff>
                    <xdr:row>176</xdr:row>
                    <xdr:rowOff>28575</xdr:rowOff>
                  </to>
                </anchor>
              </controlPr>
            </control>
          </mc:Choice>
        </mc:AlternateContent>
        <mc:AlternateContent xmlns:mc="http://schemas.openxmlformats.org/markup-compatibility/2006">
          <mc:Choice Requires="x14">
            <control shapeId="9260" r:id="rId46" name="チェック 44">
              <controlPr defaultSize="0" autoPict="0">
                <anchor moveWithCells="1">
                  <from>
                    <xdr:col>4</xdr:col>
                    <xdr:colOff>0</xdr:colOff>
                    <xdr:row>178</xdr:row>
                    <xdr:rowOff>0</xdr:rowOff>
                  </from>
                  <to>
                    <xdr:col>4</xdr:col>
                    <xdr:colOff>304800</xdr:colOff>
                    <xdr:row>179</xdr:row>
                    <xdr:rowOff>28575</xdr:rowOff>
                  </to>
                </anchor>
              </controlPr>
            </control>
          </mc:Choice>
        </mc:AlternateContent>
        <mc:AlternateContent xmlns:mc="http://schemas.openxmlformats.org/markup-compatibility/2006">
          <mc:Choice Requires="x14">
            <control shapeId="9261" r:id="rId47" name="チェック 45">
              <controlPr defaultSize="0" autoPict="0">
                <anchor moveWithCells="1">
                  <from>
                    <xdr:col>4</xdr:col>
                    <xdr:colOff>0</xdr:colOff>
                    <xdr:row>181</xdr:row>
                    <xdr:rowOff>0</xdr:rowOff>
                  </from>
                  <to>
                    <xdr:col>4</xdr:col>
                    <xdr:colOff>304800</xdr:colOff>
                    <xdr:row>182</xdr:row>
                    <xdr:rowOff>28575</xdr:rowOff>
                  </to>
                </anchor>
              </controlPr>
            </control>
          </mc:Choice>
        </mc:AlternateContent>
        <mc:AlternateContent xmlns:mc="http://schemas.openxmlformats.org/markup-compatibility/2006">
          <mc:Choice Requires="x14">
            <control shapeId="9262" r:id="rId48" name="チェック 46">
              <controlPr defaultSize="0" autoPict="0">
                <anchor moveWithCells="1">
                  <from>
                    <xdr:col>4</xdr:col>
                    <xdr:colOff>0</xdr:colOff>
                    <xdr:row>183</xdr:row>
                    <xdr:rowOff>0</xdr:rowOff>
                  </from>
                  <to>
                    <xdr:col>4</xdr:col>
                    <xdr:colOff>304800</xdr:colOff>
                    <xdr:row>184</xdr:row>
                    <xdr:rowOff>28575</xdr:rowOff>
                  </to>
                </anchor>
              </controlPr>
            </control>
          </mc:Choice>
        </mc:AlternateContent>
        <mc:AlternateContent xmlns:mc="http://schemas.openxmlformats.org/markup-compatibility/2006">
          <mc:Choice Requires="x14">
            <control shapeId="9263" r:id="rId49" name="チェック 47">
              <controlPr defaultSize="0" autoPict="0">
                <anchor moveWithCells="1">
                  <from>
                    <xdr:col>4</xdr:col>
                    <xdr:colOff>0</xdr:colOff>
                    <xdr:row>186</xdr:row>
                    <xdr:rowOff>0</xdr:rowOff>
                  </from>
                  <to>
                    <xdr:col>4</xdr:col>
                    <xdr:colOff>304800</xdr:colOff>
                    <xdr:row>186</xdr:row>
                    <xdr:rowOff>209550</xdr:rowOff>
                  </to>
                </anchor>
              </controlPr>
            </control>
          </mc:Choice>
        </mc:AlternateContent>
        <mc:AlternateContent xmlns:mc="http://schemas.openxmlformats.org/markup-compatibility/2006">
          <mc:Choice Requires="x14">
            <control shapeId="9264" r:id="rId50" name="チェック 48">
              <controlPr defaultSize="0" autoPict="0">
                <anchor moveWithCells="1">
                  <from>
                    <xdr:col>4</xdr:col>
                    <xdr:colOff>0</xdr:colOff>
                    <xdr:row>189</xdr:row>
                    <xdr:rowOff>0</xdr:rowOff>
                  </from>
                  <to>
                    <xdr:col>4</xdr:col>
                    <xdr:colOff>304800</xdr:colOff>
                    <xdr:row>190</xdr:row>
                    <xdr:rowOff>19050</xdr:rowOff>
                  </to>
                </anchor>
              </controlPr>
            </control>
          </mc:Choice>
        </mc:AlternateContent>
        <mc:AlternateContent xmlns:mc="http://schemas.openxmlformats.org/markup-compatibility/2006">
          <mc:Choice Requires="x14">
            <control shapeId="9265" r:id="rId51" name="チェック 49">
              <controlPr defaultSize="0" autoPict="0">
                <anchor moveWithCells="1">
                  <from>
                    <xdr:col>4</xdr:col>
                    <xdr:colOff>0</xdr:colOff>
                    <xdr:row>195</xdr:row>
                    <xdr:rowOff>0</xdr:rowOff>
                  </from>
                  <to>
                    <xdr:col>4</xdr:col>
                    <xdr:colOff>304800</xdr:colOff>
                    <xdr:row>196</xdr:row>
                    <xdr:rowOff>19050</xdr:rowOff>
                  </to>
                </anchor>
              </controlPr>
            </control>
          </mc:Choice>
        </mc:AlternateContent>
        <mc:AlternateContent xmlns:mc="http://schemas.openxmlformats.org/markup-compatibility/2006">
          <mc:Choice Requires="x14">
            <control shapeId="9266" r:id="rId52" name="チェック 50">
              <controlPr defaultSize="0" autoPict="0">
                <anchor moveWithCells="1">
                  <from>
                    <xdr:col>4</xdr:col>
                    <xdr:colOff>0</xdr:colOff>
                    <xdr:row>206</xdr:row>
                    <xdr:rowOff>0</xdr:rowOff>
                  </from>
                  <to>
                    <xdr:col>4</xdr:col>
                    <xdr:colOff>304800</xdr:colOff>
                    <xdr:row>207</xdr:row>
                    <xdr:rowOff>19050</xdr:rowOff>
                  </to>
                </anchor>
              </controlPr>
            </control>
          </mc:Choice>
        </mc:AlternateContent>
        <mc:AlternateContent xmlns:mc="http://schemas.openxmlformats.org/markup-compatibility/2006">
          <mc:Choice Requires="x14">
            <control shapeId="9267" r:id="rId53" name="チェック 51">
              <controlPr defaultSize="0" autoPict="0">
                <anchor moveWithCells="1">
                  <from>
                    <xdr:col>4</xdr:col>
                    <xdr:colOff>0</xdr:colOff>
                    <xdr:row>209</xdr:row>
                    <xdr:rowOff>0</xdr:rowOff>
                  </from>
                  <to>
                    <xdr:col>4</xdr:col>
                    <xdr:colOff>304800</xdr:colOff>
                    <xdr:row>210</xdr:row>
                    <xdr:rowOff>28575</xdr:rowOff>
                  </to>
                </anchor>
              </controlPr>
            </control>
          </mc:Choice>
        </mc:AlternateContent>
        <mc:AlternateContent xmlns:mc="http://schemas.openxmlformats.org/markup-compatibility/2006">
          <mc:Choice Requires="x14">
            <control shapeId="9268" r:id="rId54" name="チェック 52">
              <controlPr defaultSize="0" autoPict="0">
                <anchor moveWithCells="1">
                  <from>
                    <xdr:col>4</xdr:col>
                    <xdr:colOff>0</xdr:colOff>
                    <xdr:row>212</xdr:row>
                    <xdr:rowOff>0</xdr:rowOff>
                  </from>
                  <to>
                    <xdr:col>4</xdr:col>
                    <xdr:colOff>304800</xdr:colOff>
                    <xdr:row>213</xdr:row>
                    <xdr:rowOff>28575</xdr:rowOff>
                  </to>
                </anchor>
              </controlPr>
            </control>
          </mc:Choice>
        </mc:AlternateContent>
        <mc:AlternateContent xmlns:mc="http://schemas.openxmlformats.org/markup-compatibility/2006">
          <mc:Choice Requires="x14">
            <control shapeId="9269" r:id="rId55" name="チェック 53">
              <controlPr defaultSize="0" autoPict="0">
                <anchor moveWithCells="1">
                  <from>
                    <xdr:col>4</xdr:col>
                    <xdr:colOff>0</xdr:colOff>
                    <xdr:row>214</xdr:row>
                    <xdr:rowOff>0</xdr:rowOff>
                  </from>
                  <to>
                    <xdr:col>4</xdr:col>
                    <xdr:colOff>304800</xdr:colOff>
                    <xdr:row>215</xdr:row>
                    <xdr:rowOff>19050</xdr:rowOff>
                  </to>
                </anchor>
              </controlPr>
            </control>
          </mc:Choice>
        </mc:AlternateContent>
        <mc:AlternateContent xmlns:mc="http://schemas.openxmlformats.org/markup-compatibility/2006">
          <mc:Choice Requires="x14">
            <control shapeId="9270" r:id="rId56" name="チェック 54">
              <controlPr defaultSize="0" autoPict="0">
                <anchor moveWithCells="1">
                  <from>
                    <xdr:col>4</xdr:col>
                    <xdr:colOff>0</xdr:colOff>
                    <xdr:row>217</xdr:row>
                    <xdr:rowOff>0</xdr:rowOff>
                  </from>
                  <to>
                    <xdr:col>4</xdr:col>
                    <xdr:colOff>304800</xdr:colOff>
                    <xdr:row>217</xdr:row>
                    <xdr:rowOff>209550</xdr:rowOff>
                  </to>
                </anchor>
              </controlPr>
            </control>
          </mc:Choice>
        </mc:AlternateContent>
        <mc:AlternateContent xmlns:mc="http://schemas.openxmlformats.org/markup-compatibility/2006">
          <mc:Choice Requires="x14">
            <control shapeId="9271" r:id="rId57" name="チェック 55">
              <controlPr defaultSize="0" autoPict="0">
                <anchor moveWithCells="1">
                  <from>
                    <xdr:col>4</xdr:col>
                    <xdr:colOff>0</xdr:colOff>
                    <xdr:row>218</xdr:row>
                    <xdr:rowOff>0</xdr:rowOff>
                  </from>
                  <to>
                    <xdr:col>4</xdr:col>
                    <xdr:colOff>304800</xdr:colOff>
                    <xdr:row>219</xdr:row>
                    <xdr:rowOff>28575</xdr:rowOff>
                  </to>
                </anchor>
              </controlPr>
            </control>
          </mc:Choice>
        </mc:AlternateContent>
        <mc:AlternateContent xmlns:mc="http://schemas.openxmlformats.org/markup-compatibility/2006">
          <mc:Choice Requires="x14">
            <control shapeId="9272" r:id="rId58" name="チェック 56">
              <controlPr defaultSize="0" autoPict="0">
                <anchor moveWithCells="1">
                  <from>
                    <xdr:col>4</xdr:col>
                    <xdr:colOff>0</xdr:colOff>
                    <xdr:row>223</xdr:row>
                    <xdr:rowOff>0</xdr:rowOff>
                  </from>
                  <to>
                    <xdr:col>4</xdr:col>
                    <xdr:colOff>304800</xdr:colOff>
                    <xdr:row>224</xdr:row>
                    <xdr:rowOff>28575</xdr:rowOff>
                  </to>
                </anchor>
              </controlPr>
            </control>
          </mc:Choice>
        </mc:AlternateContent>
        <mc:AlternateContent xmlns:mc="http://schemas.openxmlformats.org/markup-compatibility/2006">
          <mc:Choice Requires="x14">
            <control shapeId="9273" r:id="rId59" name="チェック 57">
              <controlPr defaultSize="0" autoPict="0">
                <anchor moveWithCells="1">
                  <from>
                    <xdr:col>4</xdr:col>
                    <xdr:colOff>0</xdr:colOff>
                    <xdr:row>226</xdr:row>
                    <xdr:rowOff>0</xdr:rowOff>
                  </from>
                  <to>
                    <xdr:col>4</xdr:col>
                    <xdr:colOff>304800</xdr:colOff>
                    <xdr:row>227</xdr:row>
                    <xdr:rowOff>28575</xdr:rowOff>
                  </to>
                </anchor>
              </controlPr>
            </control>
          </mc:Choice>
        </mc:AlternateContent>
        <mc:AlternateContent xmlns:mc="http://schemas.openxmlformats.org/markup-compatibility/2006">
          <mc:Choice Requires="x14">
            <control shapeId="9274" r:id="rId60" name="チェック 58">
              <controlPr defaultSize="0" autoPict="0">
                <anchor moveWithCells="1">
                  <from>
                    <xdr:col>4</xdr:col>
                    <xdr:colOff>0</xdr:colOff>
                    <xdr:row>230</xdr:row>
                    <xdr:rowOff>0</xdr:rowOff>
                  </from>
                  <to>
                    <xdr:col>4</xdr:col>
                    <xdr:colOff>304800</xdr:colOff>
                    <xdr:row>231</xdr:row>
                    <xdr:rowOff>28575</xdr:rowOff>
                  </to>
                </anchor>
              </controlPr>
            </control>
          </mc:Choice>
        </mc:AlternateContent>
        <mc:AlternateContent xmlns:mc="http://schemas.openxmlformats.org/markup-compatibility/2006">
          <mc:Choice Requires="x14">
            <control shapeId="9275" r:id="rId61" name="チェック 59">
              <controlPr defaultSize="0" autoPict="0">
                <anchor moveWithCells="1">
                  <from>
                    <xdr:col>4</xdr:col>
                    <xdr:colOff>0</xdr:colOff>
                    <xdr:row>234</xdr:row>
                    <xdr:rowOff>0</xdr:rowOff>
                  </from>
                  <to>
                    <xdr:col>4</xdr:col>
                    <xdr:colOff>304800</xdr:colOff>
                    <xdr:row>235</xdr:row>
                    <xdr:rowOff>28575</xdr:rowOff>
                  </to>
                </anchor>
              </controlPr>
            </control>
          </mc:Choice>
        </mc:AlternateContent>
        <mc:AlternateContent xmlns:mc="http://schemas.openxmlformats.org/markup-compatibility/2006">
          <mc:Choice Requires="x14">
            <control shapeId="9276" r:id="rId62" name="チェック 60">
              <controlPr defaultSize="0" autoPict="0">
                <anchor moveWithCells="1">
                  <from>
                    <xdr:col>4</xdr:col>
                    <xdr:colOff>0</xdr:colOff>
                    <xdr:row>239</xdr:row>
                    <xdr:rowOff>0</xdr:rowOff>
                  </from>
                  <to>
                    <xdr:col>4</xdr:col>
                    <xdr:colOff>304800</xdr:colOff>
                    <xdr:row>240</xdr:row>
                    <xdr:rowOff>28575</xdr:rowOff>
                  </to>
                </anchor>
              </controlPr>
            </control>
          </mc:Choice>
        </mc:AlternateContent>
        <mc:AlternateContent xmlns:mc="http://schemas.openxmlformats.org/markup-compatibility/2006">
          <mc:Choice Requires="x14">
            <control shapeId="9277" r:id="rId63" name="チェック 61">
              <controlPr defaultSize="0" autoPict="0">
                <anchor moveWithCells="1">
                  <from>
                    <xdr:col>4</xdr:col>
                    <xdr:colOff>0</xdr:colOff>
                    <xdr:row>245</xdr:row>
                    <xdr:rowOff>0</xdr:rowOff>
                  </from>
                  <to>
                    <xdr:col>4</xdr:col>
                    <xdr:colOff>304800</xdr:colOff>
                    <xdr:row>246</xdr:row>
                    <xdr:rowOff>19050</xdr:rowOff>
                  </to>
                </anchor>
              </controlPr>
            </control>
          </mc:Choice>
        </mc:AlternateContent>
        <mc:AlternateContent xmlns:mc="http://schemas.openxmlformats.org/markup-compatibility/2006">
          <mc:Choice Requires="x14">
            <control shapeId="9278" r:id="rId64" name="チェック 62">
              <controlPr defaultSize="0" autoPict="0">
                <anchor moveWithCells="1">
                  <from>
                    <xdr:col>5</xdr:col>
                    <xdr:colOff>0</xdr:colOff>
                    <xdr:row>249</xdr:row>
                    <xdr:rowOff>0</xdr:rowOff>
                  </from>
                  <to>
                    <xdr:col>5</xdr:col>
                    <xdr:colOff>304800</xdr:colOff>
                    <xdr:row>249</xdr:row>
                    <xdr:rowOff>209550</xdr:rowOff>
                  </to>
                </anchor>
              </controlPr>
            </control>
          </mc:Choice>
        </mc:AlternateContent>
        <mc:AlternateContent xmlns:mc="http://schemas.openxmlformats.org/markup-compatibility/2006">
          <mc:Choice Requires="x14">
            <control shapeId="9279" r:id="rId65" name="チェック 63">
              <controlPr defaultSize="0" autoPict="0">
                <anchor moveWithCells="1">
                  <from>
                    <xdr:col>5</xdr:col>
                    <xdr:colOff>0</xdr:colOff>
                    <xdr:row>248</xdr:row>
                    <xdr:rowOff>0</xdr:rowOff>
                  </from>
                  <to>
                    <xdr:col>5</xdr:col>
                    <xdr:colOff>304800</xdr:colOff>
                    <xdr:row>249</xdr:row>
                    <xdr:rowOff>28575</xdr:rowOff>
                  </to>
                </anchor>
              </controlPr>
            </control>
          </mc:Choice>
        </mc:AlternateContent>
        <mc:AlternateContent xmlns:mc="http://schemas.openxmlformats.org/markup-compatibility/2006">
          <mc:Choice Requires="x14">
            <control shapeId="9280" r:id="rId66" name="チェック 64">
              <controlPr defaultSize="0" autoPict="0">
                <anchor moveWithCells="1">
                  <from>
                    <xdr:col>5</xdr:col>
                    <xdr:colOff>0</xdr:colOff>
                    <xdr:row>247</xdr:row>
                    <xdr:rowOff>0</xdr:rowOff>
                  </from>
                  <to>
                    <xdr:col>5</xdr:col>
                    <xdr:colOff>304800</xdr:colOff>
                    <xdr:row>248</xdr:row>
                    <xdr:rowOff>28575</xdr:rowOff>
                  </to>
                </anchor>
              </controlPr>
            </control>
          </mc:Choice>
        </mc:AlternateContent>
        <mc:AlternateContent xmlns:mc="http://schemas.openxmlformats.org/markup-compatibility/2006">
          <mc:Choice Requires="x14">
            <control shapeId="9281" r:id="rId67" name="チェック 65">
              <controlPr defaultSize="0" autoPict="0">
                <anchor moveWithCells="1">
                  <from>
                    <xdr:col>5</xdr:col>
                    <xdr:colOff>0</xdr:colOff>
                    <xdr:row>246</xdr:row>
                    <xdr:rowOff>0</xdr:rowOff>
                  </from>
                  <to>
                    <xdr:col>5</xdr:col>
                    <xdr:colOff>304800</xdr:colOff>
                    <xdr:row>246</xdr:row>
                    <xdr:rowOff>209550</xdr:rowOff>
                  </to>
                </anchor>
              </controlPr>
            </control>
          </mc:Choice>
        </mc:AlternateContent>
        <mc:AlternateContent xmlns:mc="http://schemas.openxmlformats.org/markup-compatibility/2006">
          <mc:Choice Requires="x14">
            <control shapeId="9282" r:id="rId68" name="チェック 66">
              <controlPr defaultSize="0" autoPict="0">
                <anchor moveWithCells="1">
                  <from>
                    <xdr:col>5</xdr:col>
                    <xdr:colOff>0</xdr:colOff>
                    <xdr:row>244</xdr:row>
                    <xdr:rowOff>0</xdr:rowOff>
                  </from>
                  <to>
                    <xdr:col>5</xdr:col>
                    <xdr:colOff>304800</xdr:colOff>
                    <xdr:row>245</xdr:row>
                    <xdr:rowOff>19050</xdr:rowOff>
                  </to>
                </anchor>
              </controlPr>
            </control>
          </mc:Choice>
        </mc:AlternateContent>
        <mc:AlternateContent xmlns:mc="http://schemas.openxmlformats.org/markup-compatibility/2006">
          <mc:Choice Requires="x14">
            <control shapeId="9283" r:id="rId69" name="チェック 67">
              <controlPr defaultSize="0" autoPict="0">
                <anchor moveWithCells="1">
                  <from>
                    <xdr:col>5</xdr:col>
                    <xdr:colOff>0</xdr:colOff>
                    <xdr:row>243</xdr:row>
                    <xdr:rowOff>0</xdr:rowOff>
                  </from>
                  <to>
                    <xdr:col>5</xdr:col>
                    <xdr:colOff>304800</xdr:colOff>
                    <xdr:row>244</xdr:row>
                    <xdr:rowOff>28575</xdr:rowOff>
                  </to>
                </anchor>
              </controlPr>
            </control>
          </mc:Choice>
        </mc:AlternateContent>
        <mc:AlternateContent xmlns:mc="http://schemas.openxmlformats.org/markup-compatibility/2006">
          <mc:Choice Requires="x14">
            <control shapeId="9284" r:id="rId70" name="チェック 68">
              <controlPr defaultSize="0" autoPict="0">
                <anchor moveWithCells="1">
                  <from>
                    <xdr:col>5</xdr:col>
                    <xdr:colOff>0</xdr:colOff>
                    <xdr:row>242</xdr:row>
                    <xdr:rowOff>0</xdr:rowOff>
                  </from>
                  <to>
                    <xdr:col>5</xdr:col>
                    <xdr:colOff>304800</xdr:colOff>
                    <xdr:row>242</xdr:row>
                    <xdr:rowOff>209550</xdr:rowOff>
                  </to>
                </anchor>
              </controlPr>
            </control>
          </mc:Choice>
        </mc:AlternateContent>
        <mc:AlternateContent xmlns:mc="http://schemas.openxmlformats.org/markup-compatibility/2006">
          <mc:Choice Requires="x14">
            <control shapeId="9285" r:id="rId71" name="チェック 69">
              <controlPr defaultSize="0" autoPict="0">
                <anchor moveWithCells="1">
                  <from>
                    <xdr:col>5</xdr:col>
                    <xdr:colOff>0</xdr:colOff>
                    <xdr:row>239</xdr:row>
                    <xdr:rowOff>0</xdr:rowOff>
                  </from>
                  <to>
                    <xdr:col>5</xdr:col>
                    <xdr:colOff>304800</xdr:colOff>
                    <xdr:row>240</xdr:row>
                    <xdr:rowOff>28575</xdr:rowOff>
                  </to>
                </anchor>
              </controlPr>
            </control>
          </mc:Choice>
        </mc:AlternateContent>
        <mc:AlternateContent xmlns:mc="http://schemas.openxmlformats.org/markup-compatibility/2006">
          <mc:Choice Requires="x14">
            <control shapeId="9286" r:id="rId72" name="チェック 70">
              <controlPr defaultSize="0" autoPict="0">
                <anchor moveWithCells="1">
                  <from>
                    <xdr:col>5</xdr:col>
                    <xdr:colOff>0</xdr:colOff>
                    <xdr:row>234</xdr:row>
                    <xdr:rowOff>0</xdr:rowOff>
                  </from>
                  <to>
                    <xdr:col>5</xdr:col>
                    <xdr:colOff>304800</xdr:colOff>
                    <xdr:row>235</xdr:row>
                    <xdr:rowOff>28575</xdr:rowOff>
                  </to>
                </anchor>
              </controlPr>
            </control>
          </mc:Choice>
        </mc:AlternateContent>
        <mc:AlternateContent xmlns:mc="http://schemas.openxmlformats.org/markup-compatibility/2006">
          <mc:Choice Requires="x14">
            <control shapeId="9287" r:id="rId73" name="チェック 71">
              <controlPr defaultSize="0" autoPict="0">
                <anchor moveWithCells="1">
                  <from>
                    <xdr:col>5</xdr:col>
                    <xdr:colOff>0</xdr:colOff>
                    <xdr:row>230</xdr:row>
                    <xdr:rowOff>0</xdr:rowOff>
                  </from>
                  <to>
                    <xdr:col>5</xdr:col>
                    <xdr:colOff>304800</xdr:colOff>
                    <xdr:row>231</xdr:row>
                    <xdr:rowOff>28575</xdr:rowOff>
                  </to>
                </anchor>
              </controlPr>
            </control>
          </mc:Choice>
        </mc:AlternateContent>
        <mc:AlternateContent xmlns:mc="http://schemas.openxmlformats.org/markup-compatibility/2006">
          <mc:Choice Requires="x14">
            <control shapeId="9288" r:id="rId74" name="チェック 72">
              <controlPr defaultSize="0" autoPict="0">
                <anchor moveWithCells="1">
                  <from>
                    <xdr:col>5</xdr:col>
                    <xdr:colOff>0</xdr:colOff>
                    <xdr:row>226</xdr:row>
                    <xdr:rowOff>0</xdr:rowOff>
                  </from>
                  <to>
                    <xdr:col>5</xdr:col>
                    <xdr:colOff>304800</xdr:colOff>
                    <xdr:row>227</xdr:row>
                    <xdr:rowOff>28575</xdr:rowOff>
                  </to>
                </anchor>
              </controlPr>
            </control>
          </mc:Choice>
        </mc:AlternateContent>
        <mc:AlternateContent xmlns:mc="http://schemas.openxmlformats.org/markup-compatibility/2006">
          <mc:Choice Requires="x14">
            <control shapeId="9289" r:id="rId75" name="チェック 73">
              <controlPr defaultSize="0" autoPict="0">
                <anchor moveWithCells="1">
                  <from>
                    <xdr:col>5</xdr:col>
                    <xdr:colOff>0</xdr:colOff>
                    <xdr:row>223</xdr:row>
                    <xdr:rowOff>0</xdr:rowOff>
                  </from>
                  <to>
                    <xdr:col>5</xdr:col>
                    <xdr:colOff>304800</xdr:colOff>
                    <xdr:row>224</xdr:row>
                    <xdr:rowOff>28575</xdr:rowOff>
                  </to>
                </anchor>
              </controlPr>
            </control>
          </mc:Choice>
        </mc:AlternateContent>
        <mc:AlternateContent xmlns:mc="http://schemas.openxmlformats.org/markup-compatibility/2006">
          <mc:Choice Requires="x14">
            <control shapeId="9290" r:id="rId76" name="チェック 74">
              <controlPr defaultSize="0" autoPict="0">
                <anchor moveWithCells="1">
                  <from>
                    <xdr:col>5</xdr:col>
                    <xdr:colOff>0</xdr:colOff>
                    <xdr:row>218</xdr:row>
                    <xdr:rowOff>0</xdr:rowOff>
                  </from>
                  <to>
                    <xdr:col>5</xdr:col>
                    <xdr:colOff>304800</xdr:colOff>
                    <xdr:row>219</xdr:row>
                    <xdr:rowOff>28575</xdr:rowOff>
                  </to>
                </anchor>
              </controlPr>
            </control>
          </mc:Choice>
        </mc:AlternateContent>
        <mc:AlternateContent xmlns:mc="http://schemas.openxmlformats.org/markup-compatibility/2006">
          <mc:Choice Requires="x14">
            <control shapeId="9291" r:id="rId77" name="チェック 75">
              <controlPr defaultSize="0" autoPict="0">
                <anchor moveWithCells="1">
                  <from>
                    <xdr:col>5</xdr:col>
                    <xdr:colOff>0</xdr:colOff>
                    <xdr:row>215</xdr:row>
                    <xdr:rowOff>0</xdr:rowOff>
                  </from>
                  <to>
                    <xdr:col>5</xdr:col>
                    <xdr:colOff>304800</xdr:colOff>
                    <xdr:row>216</xdr:row>
                    <xdr:rowOff>28575</xdr:rowOff>
                  </to>
                </anchor>
              </controlPr>
            </control>
          </mc:Choice>
        </mc:AlternateContent>
        <mc:AlternateContent xmlns:mc="http://schemas.openxmlformats.org/markup-compatibility/2006">
          <mc:Choice Requires="x14">
            <control shapeId="9292" r:id="rId78" name="チェック 76">
              <controlPr defaultSize="0" autoPict="0">
                <anchor moveWithCells="1">
                  <from>
                    <xdr:col>5</xdr:col>
                    <xdr:colOff>0</xdr:colOff>
                    <xdr:row>212</xdr:row>
                    <xdr:rowOff>0</xdr:rowOff>
                  </from>
                  <to>
                    <xdr:col>5</xdr:col>
                    <xdr:colOff>304800</xdr:colOff>
                    <xdr:row>213</xdr:row>
                    <xdr:rowOff>28575</xdr:rowOff>
                  </to>
                </anchor>
              </controlPr>
            </control>
          </mc:Choice>
        </mc:AlternateContent>
        <mc:AlternateContent xmlns:mc="http://schemas.openxmlformats.org/markup-compatibility/2006">
          <mc:Choice Requires="x14">
            <control shapeId="9293" r:id="rId79" name="チェック 77">
              <controlPr defaultSize="0" autoPict="0">
                <anchor moveWithCells="1">
                  <from>
                    <xdr:col>5</xdr:col>
                    <xdr:colOff>0</xdr:colOff>
                    <xdr:row>209</xdr:row>
                    <xdr:rowOff>0</xdr:rowOff>
                  </from>
                  <to>
                    <xdr:col>5</xdr:col>
                    <xdr:colOff>304800</xdr:colOff>
                    <xdr:row>210</xdr:row>
                    <xdr:rowOff>28575</xdr:rowOff>
                  </to>
                </anchor>
              </controlPr>
            </control>
          </mc:Choice>
        </mc:AlternateContent>
        <mc:AlternateContent xmlns:mc="http://schemas.openxmlformats.org/markup-compatibility/2006">
          <mc:Choice Requires="x14">
            <control shapeId="9294" r:id="rId80" name="チェック 78">
              <controlPr defaultSize="0" autoPict="0">
                <anchor moveWithCells="1">
                  <from>
                    <xdr:col>5</xdr:col>
                    <xdr:colOff>0</xdr:colOff>
                    <xdr:row>206</xdr:row>
                    <xdr:rowOff>0</xdr:rowOff>
                  </from>
                  <to>
                    <xdr:col>5</xdr:col>
                    <xdr:colOff>304800</xdr:colOff>
                    <xdr:row>207</xdr:row>
                    <xdr:rowOff>19050</xdr:rowOff>
                  </to>
                </anchor>
              </controlPr>
            </control>
          </mc:Choice>
        </mc:AlternateContent>
        <mc:AlternateContent xmlns:mc="http://schemas.openxmlformats.org/markup-compatibility/2006">
          <mc:Choice Requires="x14">
            <control shapeId="9295" r:id="rId81" name="チェック 79">
              <controlPr defaultSize="0" autoPict="0">
                <anchor moveWithCells="1">
                  <from>
                    <xdr:col>5</xdr:col>
                    <xdr:colOff>0</xdr:colOff>
                    <xdr:row>204</xdr:row>
                    <xdr:rowOff>0</xdr:rowOff>
                  </from>
                  <to>
                    <xdr:col>5</xdr:col>
                    <xdr:colOff>304800</xdr:colOff>
                    <xdr:row>205</xdr:row>
                    <xdr:rowOff>28575</xdr:rowOff>
                  </to>
                </anchor>
              </controlPr>
            </control>
          </mc:Choice>
        </mc:AlternateContent>
        <mc:AlternateContent xmlns:mc="http://schemas.openxmlformats.org/markup-compatibility/2006">
          <mc:Choice Requires="x14">
            <control shapeId="9296" r:id="rId82" name="チェック 80">
              <controlPr defaultSize="0" autoPict="0">
                <anchor moveWithCells="1">
                  <from>
                    <xdr:col>5</xdr:col>
                    <xdr:colOff>0</xdr:colOff>
                    <xdr:row>203</xdr:row>
                    <xdr:rowOff>0</xdr:rowOff>
                  </from>
                  <to>
                    <xdr:col>5</xdr:col>
                    <xdr:colOff>304800</xdr:colOff>
                    <xdr:row>203</xdr:row>
                    <xdr:rowOff>209550</xdr:rowOff>
                  </to>
                </anchor>
              </controlPr>
            </control>
          </mc:Choice>
        </mc:AlternateContent>
        <mc:AlternateContent xmlns:mc="http://schemas.openxmlformats.org/markup-compatibility/2006">
          <mc:Choice Requires="x14">
            <control shapeId="9297" r:id="rId83" name="チェック 81">
              <controlPr defaultSize="0" autoPict="0">
                <anchor moveWithCells="1">
                  <from>
                    <xdr:col>5</xdr:col>
                    <xdr:colOff>0</xdr:colOff>
                    <xdr:row>202</xdr:row>
                    <xdr:rowOff>0</xdr:rowOff>
                  </from>
                  <to>
                    <xdr:col>5</xdr:col>
                    <xdr:colOff>304800</xdr:colOff>
                    <xdr:row>202</xdr:row>
                    <xdr:rowOff>209550</xdr:rowOff>
                  </to>
                </anchor>
              </controlPr>
            </control>
          </mc:Choice>
        </mc:AlternateContent>
        <mc:AlternateContent xmlns:mc="http://schemas.openxmlformats.org/markup-compatibility/2006">
          <mc:Choice Requires="x14">
            <control shapeId="9298" r:id="rId84" name="チェック 82">
              <controlPr defaultSize="0" autoPict="0">
                <anchor moveWithCells="1">
                  <from>
                    <xdr:col>5</xdr:col>
                    <xdr:colOff>0</xdr:colOff>
                    <xdr:row>201</xdr:row>
                    <xdr:rowOff>0</xdr:rowOff>
                  </from>
                  <to>
                    <xdr:col>5</xdr:col>
                    <xdr:colOff>304800</xdr:colOff>
                    <xdr:row>202</xdr:row>
                    <xdr:rowOff>28575</xdr:rowOff>
                  </to>
                </anchor>
              </controlPr>
            </control>
          </mc:Choice>
        </mc:AlternateContent>
        <mc:AlternateContent xmlns:mc="http://schemas.openxmlformats.org/markup-compatibility/2006">
          <mc:Choice Requires="x14">
            <control shapeId="9299" r:id="rId85" name="チェック 83">
              <controlPr defaultSize="0" autoPict="0">
                <anchor moveWithCells="1">
                  <from>
                    <xdr:col>5</xdr:col>
                    <xdr:colOff>0</xdr:colOff>
                    <xdr:row>200</xdr:row>
                    <xdr:rowOff>0</xdr:rowOff>
                  </from>
                  <to>
                    <xdr:col>5</xdr:col>
                    <xdr:colOff>304800</xdr:colOff>
                    <xdr:row>201</xdr:row>
                    <xdr:rowOff>28575</xdr:rowOff>
                  </to>
                </anchor>
              </controlPr>
            </control>
          </mc:Choice>
        </mc:AlternateContent>
        <mc:AlternateContent xmlns:mc="http://schemas.openxmlformats.org/markup-compatibility/2006">
          <mc:Choice Requires="x14">
            <control shapeId="9300" r:id="rId86" name="チェック 84">
              <controlPr defaultSize="0" autoPict="0">
                <anchor moveWithCells="1">
                  <from>
                    <xdr:col>5</xdr:col>
                    <xdr:colOff>0</xdr:colOff>
                    <xdr:row>199</xdr:row>
                    <xdr:rowOff>0</xdr:rowOff>
                  </from>
                  <to>
                    <xdr:col>5</xdr:col>
                    <xdr:colOff>304800</xdr:colOff>
                    <xdr:row>200</xdr:row>
                    <xdr:rowOff>28575</xdr:rowOff>
                  </to>
                </anchor>
              </controlPr>
            </control>
          </mc:Choice>
        </mc:AlternateContent>
        <mc:AlternateContent xmlns:mc="http://schemas.openxmlformats.org/markup-compatibility/2006">
          <mc:Choice Requires="x14">
            <control shapeId="9301" r:id="rId87" name="チェック 85">
              <controlPr defaultSize="0" autoPict="0">
                <anchor moveWithCells="1">
                  <from>
                    <xdr:col>5</xdr:col>
                    <xdr:colOff>0</xdr:colOff>
                    <xdr:row>198</xdr:row>
                    <xdr:rowOff>0</xdr:rowOff>
                  </from>
                  <to>
                    <xdr:col>5</xdr:col>
                    <xdr:colOff>304800</xdr:colOff>
                    <xdr:row>199</xdr:row>
                    <xdr:rowOff>28575</xdr:rowOff>
                  </to>
                </anchor>
              </controlPr>
            </control>
          </mc:Choice>
        </mc:AlternateContent>
        <mc:AlternateContent xmlns:mc="http://schemas.openxmlformats.org/markup-compatibility/2006">
          <mc:Choice Requires="x14">
            <control shapeId="9302" r:id="rId88" name="チェック 86">
              <controlPr defaultSize="0" autoPict="0">
                <anchor moveWithCells="1">
                  <from>
                    <xdr:col>5</xdr:col>
                    <xdr:colOff>0</xdr:colOff>
                    <xdr:row>197</xdr:row>
                    <xdr:rowOff>0</xdr:rowOff>
                  </from>
                  <to>
                    <xdr:col>5</xdr:col>
                    <xdr:colOff>304800</xdr:colOff>
                    <xdr:row>197</xdr:row>
                    <xdr:rowOff>209550</xdr:rowOff>
                  </to>
                </anchor>
              </controlPr>
            </control>
          </mc:Choice>
        </mc:AlternateContent>
        <mc:AlternateContent xmlns:mc="http://schemas.openxmlformats.org/markup-compatibility/2006">
          <mc:Choice Requires="x14">
            <control shapeId="9303" r:id="rId89" name="チェック 87">
              <controlPr defaultSize="0" autoPict="0">
                <anchor moveWithCells="1">
                  <from>
                    <xdr:col>5</xdr:col>
                    <xdr:colOff>0</xdr:colOff>
                    <xdr:row>194</xdr:row>
                    <xdr:rowOff>0</xdr:rowOff>
                  </from>
                  <to>
                    <xdr:col>5</xdr:col>
                    <xdr:colOff>304800</xdr:colOff>
                    <xdr:row>195</xdr:row>
                    <xdr:rowOff>19050</xdr:rowOff>
                  </to>
                </anchor>
              </controlPr>
            </control>
          </mc:Choice>
        </mc:AlternateContent>
        <mc:AlternateContent xmlns:mc="http://schemas.openxmlformats.org/markup-compatibility/2006">
          <mc:Choice Requires="x14">
            <control shapeId="9304" r:id="rId90" name="チェック 88">
              <controlPr defaultSize="0" autoPict="0">
                <anchor moveWithCells="1">
                  <from>
                    <xdr:col>5</xdr:col>
                    <xdr:colOff>0</xdr:colOff>
                    <xdr:row>189</xdr:row>
                    <xdr:rowOff>0</xdr:rowOff>
                  </from>
                  <to>
                    <xdr:col>5</xdr:col>
                    <xdr:colOff>304800</xdr:colOff>
                    <xdr:row>190</xdr:row>
                    <xdr:rowOff>19050</xdr:rowOff>
                  </to>
                </anchor>
              </controlPr>
            </control>
          </mc:Choice>
        </mc:AlternateContent>
        <mc:AlternateContent xmlns:mc="http://schemas.openxmlformats.org/markup-compatibility/2006">
          <mc:Choice Requires="x14">
            <control shapeId="9305" r:id="rId91" name="チェック 89">
              <controlPr defaultSize="0" autoPict="0">
                <anchor moveWithCells="1">
                  <from>
                    <xdr:col>5</xdr:col>
                    <xdr:colOff>0</xdr:colOff>
                    <xdr:row>193</xdr:row>
                    <xdr:rowOff>0</xdr:rowOff>
                  </from>
                  <to>
                    <xdr:col>5</xdr:col>
                    <xdr:colOff>304800</xdr:colOff>
                    <xdr:row>194</xdr:row>
                    <xdr:rowOff>28575</xdr:rowOff>
                  </to>
                </anchor>
              </controlPr>
            </control>
          </mc:Choice>
        </mc:AlternateContent>
        <mc:AlternateContent xmlns:mc="http://schemas.openxmlformats.org/markup-compatibility/2006">
          <mc:Choice Requires="x14">
            <control shapeId="9306" r:id="rId92" name="チェック 90">
              <controlPr defaultSize="0" autoPict="0">
                <anchor moveWithCells="1">
                  <from>
                    <xdr:col>5</xdr:col>
                    <xdr:colOff>0</xdr:colOff>
                    <xdr:row>186</xdr:row>
                    <xdr:rowOff>0</xdr:rowOff>
                  </from>
                  <to>
                    <xdr:col>5</xdr:col>
                    <xdr:colOff>304800</xdr:colOff>
                    <xdr:row>186</xdr:row>
                    <xdr:rowOff>209550</xdr:rowOff>
                  </to>
                </anchor>
              </controlPr>
            </control>
          </mc:Choice>
        </mc:AlternateContent>
        <mc:AlternateContent xmlns:mc="http://schemas.openxmlformats.org/markup-compatibility/2006">
          <mc:Choice Requires="x14">
            <control shapeId="9307" r:id="rId93" name="チェック 91">
              <controlPr defaultSize="0" autoPict="0">
                <anchor moveWithCells="1">
                  <from>
                    <xdr:col>5</xdr:col>
                    <xdr:colOff>0</xdr:colOff>
                    <xdr:row>183</xdr:row>
                    <xdr:rowOff>0</xdr:rowOff>
                  </from>
                  <to>
                    <xdr:col>5</xdr:col>
                    <xdr:colOff>304800</xdr:colOff>
                    <xdr:row>184</xdr:row>
                    <xdr:rowOff>28575</xdr:rowOff>
                  </to>
                </anchor>
              </controlPr>
            </control>
          </mc:Choice>
        </mc:AlternateContent>
        <mc:AlternateContent xmlns:mc="http://schemas.openxmlformats.org/markup-compatibility/2006">
          <mc:Choice Requires="x14">
            <control shapeId="9308" r:id="rId94" name="チェック 92">
              <controlPr defaultSize="0" autoPict="0">
                <anchor moveWithCells="1">
                  <from>
                    <xdr:col>5</xdr:col>
                    <xdr:colOff>0</xdr:colOff>
                    <xdr:row>181</xdr:row>
                    <xdr:rowOff>0</xdr:rowOff>
                  </from>
                  <to>
                    <xdr:col>5</xdr:col>
                    <xdr:colOff>304800</xdr:colOff>
                    <xdr:row>182</xdr:row>
                    <xdr:rowOff>28575</xdr:rowOff>
                  </to>
                </anchor>
              </controlPr>
            </control>
          </mc:Choice>
        </mc:AlternateContent>
        <mc:AlternateContent xmlns:mc="http://schemas.openxmlformats.org/markup-compatibility/2006">
          <mc:Choice Requires="x14">
            <control shapeId="9309" r:id="rId95" name="チェック 93">
              <controlPr defaultSize="0" autoPict="0">
                <anchor moveWithCells="1">
                  <from>
                    <xdr:col>5</xdr:col>
                    <xdr:colOff>0</xdr:colOff>
                    <xdr:row>178</xdr:row>
                    <xdr:rowOff>0</xdr:rowOff>
                  </from>
                  <to>
                    <xdr:col>5</xdr:col>
                    <xdr:colOff>304800</xdr:colOff>
                    <xdr:row>179</xdr:row>
                    <xdr:rowOff>28575</xdr:rowOff>
                  </to>
                </anchor>
              </controlPr>
            </control>
          </mc:Choice>
        </mc:AlternateContent>
        <mc:AlternateContent xmlns:mc="http://schemas.openxmlformats.org/markup-compatibility/2006">
          <mc:Choice Requires="x14">
            <control shapeId="9310" r:id="rId96" name="チェック 94">
              <controlPr defaultSize="0" autoPict="0">
                <anchor moveWithCells="1">
                  <from>
                    <xdr:col>5</xdr:col>
                    <xdr:colOff>0</xdr:colOff>
                    <xdr:row>175</xdr:row>
                    <xdr:rowOff>0</xdr:rowOff>
                  </from>
                  <to>
                    <xdr:col>5</xdr:col>
                    <xdr:colOff>304800</xdr:colOff>
                    <xdr:row>176</xdr:row>
                    <xdr:rowOff>28575</xdr:rowOff>
                  </to>
                </anchor>
              </controlPr>
            </control>
          </mc:Choice>
        </mc:AlternateContent>
        <mc:AlternateContent xmlns:mc="http://schemas.openxmlformats.org/markup-compatibility/2006">
          <mc:Choice Requires="x14">
            <control shapeId="9311" r:id="rId97" name="チェック 95">
              <controlPr defaultSize="0" autoPict="0">
                <anchor moveWithCells="1">
                  <from>
                    <xdr:col>5</xdr:col>
                    <xdr:colOff>0</xdr:colOff>
                    <xdr:row>172</xdr:row>
                    <xdr:rowOff>0</xdr:rowOff>
                  </from>
                  <to>
                    <xdr:col>5</xdr:col>
                    <xdr:colOff>304800</xdr:colOff>
                    <xdr:row>173</xdr:row>
                    <xdr:rowOff>28575</xdr:rowOff>
                  </to>
                </anchor>
              </controlPr>
            </control>
          </mc:Choice>
        </mc:AlternateContent>
        <mc:AlternateContent xmlns:mc="http://schemas.openxmlformats.org/markup-compatibility/2006">
          <mc:Choice Requires="x14">
            <control shapeId="9312" r:id="rId98" name="チェック 96">
              <controlPr defaultSize="0" autoPict="0">
                <anchor moveWithCells="1">
                  <from>
                    <xdr:col>5</xdr:col>
                    <xdr:colOff>0</xdr:colOff>
                    <xdr:row>168</xdr:row>
                    <xdr:rowOff>0</xdr:rowOff>
                  </from>
                  <to>
                    <xdr:col>5</xdr:col>
                    <xdr:colOff>304800</xdr:colOff>
                    <xdr:row>169</xdr:row>
                    <xdr:rowOff>28575</xdr:rowOff>
                  </to>
                </anchor>
              </controlPr>
            </control>
          </mc:Choice>
        </mc:AlternateContent>
        <mc:AlternateContent xmlns:mc="http://schemas.openxmlformats.org/markup-compatibility/2006">
          <mc:Choice Requires="x14">
            <control shapeId="9313" r:id="rId99" name="チェック 97">
              <controlPr defaultSize="0" autoPict="0">
                <anchor moveWithCells="1">
                  <from>
                    <xdr:col>5</xdr:col>
                    <xdr:colOff>0</xdr:colOff>
                    <xdr:row>165</xdr:row>
                    <xdr:rowOff>0</xdr:rowOff>
                  </from>
                  <to>
                    <xdr:col>5</xdr:col>
                    <xdr:colOff>304800</xdr:colOff>
                    <xdr:row>166</xdr:row>
                    <xdr:rowOff>28575</xdr:rowOff>
                  </to>
                </anchor>
              </controlPr>
            </control>
          </mc:Choice>
        </mc:AlternateContent>
        <mc:AlternateContent xmlns:mc="http://schemas.openxmlformats.org/markup-compatibility/2006">
          <mc:Choice Requires="x14">
            <control shapeId="9314" r:id="rId100" name="チェック 98">
              <controlPr defaultSize="0" autoPict="0">
                <anchor moveWithCells="1">
                  <from>
                    <xdr:col>5</xdr:col>
                    <xdr:colOff>0</xdr:colOff>
                    <xdr:row>163</xdr:row>
                    <xdr:rowOff>0</xdr:rowOff>
                  </from>
                  <to>
                    <xdr:col>5</xdr:col>
                    <xdr:colOff>304800</xdr:colOff>
                    <xdr:row>164</xdr:row>
                    <xdr:rowOff>28575</xdr:rowOff>
                  </to>
                </anchor>
              </controlPr>
            </control>
          </mc:Choice>
        </mc:AlternateContent>
        <mc:AlternateContent xmlns:mc="http://schemas.openxmlformats.org/markup-compatibility/2006">
          <mc:Choice Requires="x14">
            <control shapeId="9315" r:id="rId101" name="チェック 99">
              <controlPr defaultSize="0" autoPict="0">
                <anchor moveWithCells="1">
                  <from>
                    <xdr:col>5</xdr:col>
                    <xdr:colOff>0</xdr:colOff>
                    <xdr:row>161</xdr:row>
                    <xdr:rowOff>0</xdr:rowOff>
                  </from>
                  <to>
                    <xdr:col>5</xdr:col>
                    <xdr:colOff>304800</xdr:colOff>
                    <xdr:row>162</xdr:row>
                    <xdr:rowOff>28575</xdr:rowOff>
                  </to>
                </anchor>
              </controlPr>
            </control>
          </mc:Choice>
        </mc:AlternateContent>
        <mc:AlternateContent xmlns:mc="http://schemas.openxmlformats.org/markup-compatibility/2006">
          <mc:Choice Requires="x14">
            <control shapeId="9316" r:id="rId102" name="チェック 100">
              <controlPr defaultSize="0" autoPict="0">
                <anchor moveWithCells="1">
                  <from>
                    <xdr:col>5</xdr:col>
                    <xdr:colOff>0</xdr:colOff>
                    <xdr:row>159</xdr:row>
                    <xdr:rowOff>0</xdr:rowOff>
                  </from>
                  <to>
                    <xdr:col>5</xdr:col>
                    <xdr:colOff>304800</xdr:colOff>
                    <xdr:row>160</xdr:row>
                    <xdr:rowOff>28575</xdr:rowOff>
                  </to>
                </anchor>
              </controlPr>
            </control>
          </mc:Choice>
        </mc:AlternateContent>
        <mc:AlternateContent xmlns:mc="http://schemas.openxmlformats.org/markup-compatibility/2006">
          <mc:Choice Requires="x14">
            <control shapeId="9317" r:id="rId103" name="チェック 101">
              <controlPr defaultSize="0" autoPict="0">
                <anchor moveWithCells="1">
                  <from>
                    <xdr:col>5</xdr:col>
                    <xdr:colOff>0</xdr:colOff>
                    <xdr:row>152</xdr:row>
                    <xdr:rowOff>0</xdr:rowOff>
                  </from>
                  <to>
                    <xdr:col>5</xdr:col>
                    <xdr:colOff>304800</xdr:colOff>
                    <xdr:row>153</xdr:row>
                    <xdr:rowOff>28575</xdr:rowOff>
                  </to>
                </anchor>
              </controlPr>
            </control>
          </mc:Choice>
        </mc:AlternateContent>
        <mc:AlternateContent xmlns:mc="http://schemas.openxmlformats.org/markup-compatibility/2006">
          <mc:Choice Requires="x14">
            <control shapeId="9318" r:id="rId104" name="チェック 102">
              <controlPr defaultSize="0" autoPict="0">
                <anchor moveWithCells="1">
                  <from>
                    <xdr:col>5</xdr:col>
                    <xdr:colOff>0</xdr:colOff>
                    <xdr:row>151</xdr:row>
                    <xdr:rowOff>0</xdr:rowOff>
                  </from>
                  <to>
                    <xdr:col>5</xdr:col>
                    <xdr:colOff>304800</xdr:colOff>
                    <xdr:row>151</xdr:row>
                    <xdr:rowOff>209550</xdr:rowOff>
                  </to>
                </anchor>
              </controlPr>
            </control>
          </mc:Choice>
        </mc:AlternateContent>
        <mc:AlternateContent xmlns:mc="http://schemas.openxmlformats.org/markup-compatibility/2006">
          <mc:Choice Requires="x14">
            <control shapeId="9319" r:id="rId105" name="チェック 103">
              <controlPr defaultSize="0" autoPict="0">
                <anchor moveWithCells="1">
                  <from>
                    <xdr:col>5</xdr:col>
                    <xdr:colOff>0</xdr:colOff>
                    <xdr:row>149</xdr:row>
                    <xdr:rowOff>0</xdr:rowOff>
                  </from>
                  <to>
                    <xdr:col>5</xdr:col>
                    <xdr:colOff>304800</xdr:colOff>
                    <xdr:row>150</xdr:row>
                    <xdr:rowOff>28575</xdr:rowOff>
                  </to>
                </anchor>
              </controlPr>
            </control>
          </mc:Choice>
        </mc:AlternateContent>
        <mc:AlternateContent xmlns:mc="http://schemas.openxmlformats.org/markup-compatibility/2006">
          <mc:Choice Requires="x14">
            <control shapeId="9320" r:id="rId106" name="チェック 104">
              <controlPr defaultSize="0" autoPict="0">
                <anchor moveWithCells="1">
                  <from>
                    <xdr:col>5</xdr:col>
                    <xdr:colOff>0</xdr:colOff>
                    <xdr:row>148</xdr:row>
                    <xdr:rowOff>0</xdr:rowOff>
                  </from>
                  <to>
                    <xdr:col>5</xdr:col>
                    <xdr:colOff>304800</xdr:colOff>
                    <xdr:row>148</xdr:row>
                    <xdr:rowOff>209550</xdr:rowOff>
                  </to>
                </anchor>
              </controlPr>
            </control>
          </mc:Choice>
        </mc:AlternateContent>
        <mc:AlternateContent xmlns:mc="http://schemas.openxmlformats.org/markup-compatibility/2006">
          <mc:Choice Requires="x14">
            <control shapeId="9321" r:id="rId107" name="チェック 105">
              <controlPr defaultSize="0" autoPict="0">
                <anchor moveWithCells="1">
                  <from>
                    <xdr:col>5</xdr:col>
                    <xdr:colOff>0</xdr:colOff>
                    <xdr:row>147</xdr:row>
                    <xdr:rowOff>0</xdr:rowOff>
                  </from>
                  <to>
                    <xdr:col>5</xdr:col>
                    <xdr:colOff>304800</xdr:colOff>
                    <xdr:row>147</xdr:row>
                    <xdr:rowOff>209550</xdr:rowOff>
                  </to>
                </anchor>
              </controlPr>
            </control>
          </mc:Choice>
        </mc:AlternateContent>
        <mc:AlternateContent xmlns:mc="http://schemas.openxmlformats.org/markup-compatibility/2006">
          <mc:Choice Requires="x14">
            <control shapeId="9322" r:id="rId108" name="チェック 106">
              <controlPr defaultSize="0" autoPict="0">
                <anchor moveWithCells="1">
                  <from>
                    <xdr:col>5</xdr:col>
                    <xdr:colOff>0</xdr:colOff>
                    <xdr:row>146</xdr:row>
                    <xdr:rowOff>0</xdr:rowOff>
                  </from>
                  <to>
                    <xdr:col>5</xdr:col>
                    <xdr:colOff>304800</xdr:colOff>
                    <xdr:row>146</xdr:row>
                    <xdr:rowOff>209550</xdr:rowOff>
                  </to>
                </anchor>
              </controlPr>
            </control>
          </mc:Choice>
        </mc:AlternateContent>
        <mc:AlternateContent xmlns:mc="http://schemas.openxmlformats.org/markup-compatibility/2006">
          <mc:Choice Requires="x14">
            <control shapeId="9323" r:id="rId109" name="チェック 107">
              <controlPr defaultSize="0" autoPict="0">
                <anchor moveWithCells="1">
                  <from>
                    <xdr:col>5</xdr:col>
                    <xdr:colOff>0</xdr:colOff>
                    <xdr:row>140</xdr:row>
                    <xdr:rowOff>0</xdr:rowOff>
                  </from>
                  <to>
                    <xdr:col>5</xdr:col>
                    <xdr:colOff>304800</xdr:colOff>
                    <xdr:row>140</xdr:row>
                    <xdr:rowOff>209550</xdr:rowOff>
                  </to>
                </anchor>
              </controlPr>
            </control>
          </mc:Choice>
        </mc:AlternateContent>
        <mc:AlternateContent xmlns:mc="http://schemas.openxmlformats.org/markup-compatibility/2006">
          <mc:Choice Requires="x14">
            <control shapeId="9324" r:id="rId110" name="チェック 108">
              <controlPr defaultSize="0" autoPict="0">
                <anchor moveWithCells="1">
                  <from>
                    <xdr:col>5</xdr:col>
                    <xdr:colOff>0</xdr:colOff>
                    <xdr:row>139</xdr:row>
                    <xdr:rowOff>0</xdr:rowOff>
                  </from>
                  <to>
                    <xdr:col>5</xdr:col>
                    <xdr:colOff>304800</xdr:colOff>
                    <xdr:row>140</xdr:row>
                    <xdr:rowOff>19050</xdr:rowOff>
                  </to>
                </anchor>
              </controlPr>
            </control>
          </mc:Choice>
        </mc:AlternateContent>
        <mc:AlternateContent xmlns:mc="http://schemas.openxmlformats.org/markup-compatibility/2006">
          <mc:Choice Requires="x14">
            <control shapeId="9325" r:id="rId111" name="チェック 109">
              <controlPr defaultSize="0" autoPict="0">
                <anchor moveWithCells="1">
                  <from>
                    <xdr:col>5</xdr:col>
                    <xdr:colOff>0</xdr:colOff>
                    <xdr:row>138</xdr:row>
                    <xdr:rowOff>0</xdr:rowOff>
                  </from>
                  <to>
                    <xdr:col>5</xdr:col>
                    <xdr:colOff>304800</xdr:colOff>
                    <xdr:row>139</xdr:row>
                    <xdr:rowOff>28575</xdr:rowOff>
                  </to>
                </anchor>
              </controlPr>
            </control>
          </mc:Choice>
        </mc:AlternateContent>
        <mc:AlternateContent xmlns:mc="http://schemas.openxmlformats.org/markup-compatibility/2006">
          <mc:Choice Requires="x14">
            <control shapeId="9326" r:id="rId112" name="チェック 110">
              <controlPr defaultSize="0" autoPict="0">
                <anchor moveWithCells="1">
                  <from>
                    <xdr:col>5</xdr:col>
                    <xdr:colOff>0</xdr:colOff>
                    <xdr:row>136</xdr:row>
                    <xdr:rowOff>0</xdr:rowOff>
                  </from>
                  <to>
                    <xdr:col>5</xdr:col>
                    <xdr:colOff>304800</xdr:colOff>
                    <xdr:row>136</xdr:row>
                    <xdr:rowOff>209550</xdr:rowOff>
                  </to>
                </anchor>
              </controlPr>
            </control>
          </mc:Choice>
        </mc:AlternateContent>
        <mc:AlternateContent xmlns:mc="http://schemas.openxmlformats.org/markup-compatibility/2006">
          <mc:Choice Requires="x14">
            <control shapeId="9327" r:id="rId113" name="チェック 111">
              <controlPr defaultSize="0" autoPict="0">
                <anchor moveWithCells="1">
                  <from>
                    <xdr:col>5</xdr:col>
                    <xdr:colOff>0</xdr:colOff>
                    <xdr:row>132</xdr:row>
                    <xdr:rowOff>0</xdr:rowOff>
                  </from>
                  <to>
                    <xdr:col>5</xdr:col>
                    <xdr:colOff>304800</xdr:colOff>
                    <xdr:row>133</xdr:row>
                    <xdr:rowOff>28575</xdr:rowOff>
                  </to>
                </anchor>
              </controlPr>
            </control>
          </mc:Choice>
        </mc:AlternateContent>
        <mc:AlternateContent xmlns:mc="http://schemas.openxmlformats.org/markup-compatibility/2006">
          <mc:Choice Requires="x14">
            <control shapeId="9328" r:id="rId114" name="チェック 112">
              <controlPr defaultSize="0" autoPict="0">
                <anchor moveWithCells="1">
                  <from>
                    <xdr:col>5</xdr:col>
                    <xdr:colOff>0</xdr:colOff>
                    <xdr:row>134</xdr:row>
                    <xdr:rowOff>0</xdr:rowOff>
                  </from>
                  <to>
                    <xdr:col>5</xdr:col>
                    <xdr:colOff>304800</xdr:colOff>
                    <xdr:row>134</xdr:row>
                    <xdr:rowOff>209550</xdr:rowOff>
                  </to>
                </anchor>
              </controlPr>
            </control>
          </mc:Choice>
        </mc:AlternateContent>
        <mc:AlternateContent xmlns:mc="http://schemas.openxmlformats.org/markup-compatibility/2006">
          <mc:Choice Requires="x14">
            <control shapeId="9329" r:id="rId115" name="チェック 113">
              <controlPr defaultSize="0" autoPict="0">
                <anchor moveWithCells="1">
                  <from>
                    <xdr:col>5</xdr:col>
                    <xdr:colOff>0</xdr:colOff>
                    <xdr:row>126</xdr:row>
                    <xdr:rowOff>0</xdr:rowOff>
                  </from>
                  <to>
                    <xdr:col>5</xdr:col>
                    <xdr:colOff>304800</xdr:colOff>
                    <xdr:row>127</xdr:row>
                    <xdr:rowOff>19050</xdr:rowOff>
                  </to>
                </anchor>
              </controlPr>
            </control>
          </mc:Choice>
        </mc:AlternateContent>
        <mc:AlternateContent xmlns:mc="http://schemas.openxmlformats.org/markup-compatibility/2006">
          <mc:Choice Requires="x14">
            <control shapeId="9330" r:id="rId116" name="チェック 114">
              <controlPr defaultSize="0" autoPict="0">
                <anchor moveWithCells="1">
                  <from>
                    <xdr:col>5</xdr:col>
                    <xdr:colOff>0</xdr:colOff>
                    <xdr:row>121</xdr:row>
                    <xdr:rowOff>0</xdr:rowOff>
                  </from>
                  <to>
                    <xdr:col>5</xdr:col>
                    <xdr:colOff>304800</xdr:colOff>
                    <xdr:row>122</xdr:row>
                    <xdr:rowOff>19050</xdr:rowOff>
                  </to>
                </anchor>
              </controlPr>
            </control>
          </mc:Choice>
        </mc:AlternateContent>
        <mc:AlternateContent xmlns:mc="http://schemas.openxmlformats.org/markup-compatibility/2006">
          <mc:Choice Requires="x14">
            <control shapeId="9331" r:id="rId117" name="チェック 115">
              <controlPr defaultSize="0" autoPict="0">
                <anchor moveWithCells="1">
                  <from>
                    <xdr:col>5</xdr:col>
                    <xdr:colOff>0</xdr:colOff>
                    <xdr:row>120</xdr:row>
                    <xdr:rowOff>0</xdr:rowOff>
                  </from>
                  <to>
                    <xdr:col>5</xdr:col>
                    <xdr:colOff>304800</xdr:colOff>
                    <xdr:row>121</xdr:row>
                    <xdr:rowOff>19050</xdr:rowOff>
                  </to>
                </anchor>
              </controlPr>
            </control>
          </mc:Choice>
        </mc:AlternateContent>
        <mc:AlternateContent xmlns:mc="http://schemas.openxmlformats.org/markup-compatibility/2006">
          <mc:Choice Requires="x14">
            <control shapeId="9332" r:id="rId118" name="チェック 116">
              <controlPr defaultSize="0" autoPict="0">
                <anchor moveWithCells="1">
                  <from>
                    <xdr:col>5</xdr:col>
                    <xdr:colOff>0</xdr:colOff>
                    <xdr:row>114</xdr:row>
                    <xdr:rowOff>0</xdr:rowOff>
                  </from>
                  <to>
                    <xdr:col>5</xdr:col>
                    <xdr:colOff>304800</xdr:colOff>
                    <xdr:row>114</xdr:row>
                    <xdr:rowOff>209550</xdr:rowOff>
                  </to>
                </anchor>
              </controlPr>
            </control>
          </mc:Choice>
        </mc:AlternateContent>
        <mc:AlternateContent xmlns:mc="http://schemas.openxmlformats.org/markup-compatibility/2006">
          <mc:Choice Requires="x14">
            <control shapeId="9333" r:id="rId119" name="チェック 117">
              <controlPr defaultSize="0" autoPict="0">
                <anchor moveWithCells="1">
                  <from>
                    <xdr:col>5</xdr:col>
                    <xdr:colOff>0</xdr:colOff>
                    <xdr:row>113</xdr:row>
                    <xdr:rowOff>0</xdr:rowOff>
                  </from>
                  <to>
                    <xdr:col>5</xdr:col>
                    <xdr:colOff>304800</xdr:colOff>
                    <xdr:row>114</xdr:row>
                    <xdr:rowOff>28575</xdr:rowOff>
                  </to>
                </anchor>
              </controlPr>
            </control>
          </mc:Choice>
        </mc:AlternateContent>
        <mc:AlternateContent xmlns:mc="http://schemas.openxmlformats.org/markup-compatibility/2006">
          <mc:Choice Requires="x14">
            <control shapeId="9334" r:id="rId120" name="チェック 118">
              <controlPr defaultSize="0" autoPict="0">
                <anchor moveWithCells="1">
                  <from>
                    <xdr:col>5</xdr:col>
                    <xdr:colOff>0</xdr:colOff>
                    <xdr:row>112</xdr:row>
                    <xdr:rowOff>0</xdr:rowOff>
                  </from>
                  <to>
                    <xdr:col>5</xdr:col>
                    <xdr:colOff>304800</xdr:colOff>
                    <xdr:row>112</xdr:row>
                    <xdr:rowOff>209550</xdr:rowOff>
                  </to>
                </anchor>
              </controlPr>
            </control>
          </mc:Choice>
        </mc:AlternateContent>
        <mc:AlternateContent xmlns:mc="http://schemas.openxmlformats.org/markup-compatibility/2006">
          <mc:Choice Requires="x14">
            <control shapeId="9335" r:id="rId121" name="チェック 119">
              <controlPr defaultSize="0" autoPict="0">
                <anchor moveWithCells="1">
                  <from>
                    <xdr:col>5</xdr:col>
                    <xdr:colOff>0</xdr:colOff>
                    <xdr:row>111</xdr:row>
                    <xdr:rowOff>0</xdr:rowOff>
                  </from>
                  <to>
                    <xdr:col>5</xdr:col>
                    <xdr:colOff>304800</xdr:colOff>
                    <xdr:row>111</xdr:row>
                    <xdr:rowOff>209550</xdr:rowOff>
                  </to>
                </anchor>
              </controlPr>
            </control>
          </mc:Choice>
        </mc:AlternateContent>
        <mc:AlternateContent xmlns:mc="http://schemas.openxmlformats.org/markup-compatibility/2006">
          <mc:Choice Requires="x14">
            <control shapeId="9336" r:id="rId122" name="チェック 120">
              <controlPr defaultSize="0" autoPict="0">
                <anchor moveWithCells="1">
                  <from>
                    <xdr:col>5</xdr:col>
                    <xdr:colOff>0</xdr:colOff>
                    <xdr:row>110</xdr:row>
                    <xdr:rowOff>0</xdr:rowOff>
                  </from>
                  <to>
                    <xdr:col>5</xdr:col>
                    <xdr:colOff>304800</xdr:colOff>
                    <xdr:row>111</xdr:row>
                    <xdr:rowOff>28575</xdr:rowOff>
                  </to>
                </anchor>
              </controlPr>
            </control>
          </mc:Choice>
        </mc:AlternateContent>
        <mc:AlternateContent xmlns:mc="http://schemas.openxmlformats.org/markup-compatibility/2006">
          <mc:Choice Requires="x14">
            <control shapeId="9337" r:id="rId123" name="チェック 121">
              <controlPr defaultSize="0" autoPict="0">
                <anchor moveWithCells="1">
                  <from>
                    <xdr:col>5</xdr:col>
                    <xdr:colOff>0</xdr:colOff>
                    <xdr:row>104</xdr:row>
                    <xdr:rowOff>0</xdr:rowOff>
                  </from>
                  <to>
                    <xdr:col>5</xdr:col>
                    <xdr:colOff>304800</xdr:colOff>
                    <xdr:row>104</xdr:row>
                    <xdr:rowOff>209550</xdr:rowOff>
                  </to>
                </anchor>
              </controlPr>
            </control>
          </mc:Choice>
        </mc:AlternateContent>
        <mc:AlternateContent xmlns:mc="http://schemas.openxmlformats.org/markup-compatibility/2006">
          <mc:Choice Requires="x14">
            <control shapeId="9338" r:id="rId124" name="チェック 122">
              <controlPr defaultSize="0" autoPict="0">
                <anchor moveWithCells="1">
                  <from>
                    <xdr:col>5</xdr:col>
                    <xdr:colOff>0</xdr:colOff>
                    <xdr:row>102</xdr:row>
                    <xdr:rowOff>0</xdr:rowOff>
                  </from>
                  <to>
                    <xdr:col>5</xdr:col>
                    <xdr:colOff>304800</xdr:colOff>
                    <xdr:row>102</xdr:row>
                    <xdr:rowOff>209550</xdr:rowOff>
                  </to>
                </anchor>
              </controlPr>
            </control>
          </mc:Choice>
        </mc:AlternateContent>
        <mc:AlternateContent xmlns:mc="http://schemas.openxmlformats.org/markup-compatibility/2006">
          <mc:Choice Requires="x14">
            <control shapeId="9339" r:id="rId125" name="チェック 123">
              <controlPr defaultSize="0" autoPict="0">
                <anchor moveWithCells="1">
                  <from>
                    <xdr:col>5</xdr:col>
                    <xdr:colOff>0</xdr:colOff>
                    <xdr:row>97</xdr:row>
                    <xdr:rowOff>0</xdr:rowOff>
                  </from>
                  <to>
                    <xdr:col>5</xdr:col>
                    <xdr:colOff>304800</xdr:colOff>
                    <xdr:row>98</xdr:row>
                    <xdr:rowOff>28575</xdr:rowOff>
                  </to>
                </anchor>
              </controlPr>
            </control>
          </mc:Choice>
        </mc:AlternateContent>
        <mc:AlternateContent xmlns:mc="http://schemas.openxmlformats.org/markup-compatibility/2006">
          <mc:Choice Requires="x14">
            <control shapeId="9340" r:id="rId126" name="チェック 124">
              <controlPr defaultSize="0" autoPict="0">
                <anchor moveWithCells="1">
                  <from>
                    <xdr:col>5</xdr:col>
                    <xdr:colOff>0</xdr:colOff>
                    <xdr:row>93</xdr:row>
                    <xdr:rowOff>0</xdr:rowOff>
                  </from>
                  <to>
                    <xdr:col>5</xdr:col>
                    <xdr:colOff>304800</xdr:colOff>
                    <xdr:row>93</xdr:row>
                    <xdr:rowOff>209550</xdr:rowOff>
                  </to>
                </anchor>
              </controlPr>
            </control>
          </mc:Choice>
        </mc:AlternateContent>
        <mc:AlternateContent xmlns:mc="http://schemas.openxmlformats.org/markup-compatibility/2006">
          <mc:Choice Requires="x14">
            <control shapeId="9341" r:id="rId127" name="チェック 125">
              <controlPr defaultSize="0" autoPict="0">
                <anchor moveWithCells="1">
                  <from>
                    <xdr:col>5</xdr:col>
                    <xdr:colOff>0</xdr:colOff>
                    <xdr:row>86</xdr:row>
                    <xdr:rowOff>0</xdr:rowOff>
                  </from>
                  <to>
                    <xdr:col>5</xdr:col>
                    <xdr:colOff>304800</xdr:colOff>
                    <xdr:row>86</xdr:row>
                    <xdr:rowOff>209550</xdr:rowOff>
                  </to>
                </anchor>
              </controlPr>
            </control>
          </mc:Choice>
        </mc:AlternateContent>
        <mc:AlternateContent xmlns:mc="http://schemas.openxmlformats.org/markup-compatibility/2006">
          <mc:Choice Requires="x14">
            <control shapeId="9342" r:id="rId128" name="チェック 126">
              <controlPr defaultSize="0" autoPict="0">
                <anchor moveWithCells="1">
                  <from>
                    <xdr:col>5</xdr:col>
                    <xdr:colOff>0</xdr:colOff>
                    <xdr:row>79</xdr:row>
                    <xdr:rowOff>0</xdr:rowOff>
                  </from>
                  <to>
                    <xdr:col>5</xdr:col>
                    <xdr:colOff>304800</xdr:colOff>
                    <xdr:row>79</xdr:row>
                    <xdr:rowOff>209550</xdr:rowOff>
                  </to>
                </anchor>
              </controlPr>
            </control>
          </mc:Choice>
        </mc:AlternateContent>
        <mc:AlternateContent xmlns:mc="http://schemas.openxmlformats.org/markup-compatibility/2006">
          <mc:Choice Requires="x14">
            <control shapeId="9343" r:id="rId129" name="チェック 127">
              <controlPr defaultSize="0" autoPict="0">
                <anchor moveWithCells="1">
                  <from>
                    <xdr:col>5</xdr:col>
                    <xdr:colOff>0</xdr:colOff>
                    <xdr:row>82</xdr:row>
                    <xdr:rowOff>0</xdr:rowOff>
                  </from>
                  <to>
                    <xdr:col>5</xdr:col>
                    <xdr:colOff>304800</xdr:colOff>
                    <xdr:row>82</xdr:row>
                    <xdr:rowOff>209550</xdr:rowOff>
                  </to>
                </anchor>
              </controlPr>
            </control>
          </mc:Choice>
        </mc:AlternateContent>
        <mc:AlternateContent xmlns:mc="http://schemas.openxmlformats.org/markup-compatibility/2006">
          <mc:Choice Requires="x14">
            <control shapeId="9344" r:id="rId130" name="チェック 128">
              <controlPr defaultSize="0" autoPict="0">
                <anchor moveWithCells="1">
                  <from>
                    <xdr:col>5</xdr:col>
                    <xdr:colOff>0</xdr:colOff>
                    <xdr:row>76</xdr:row>
                    <xdr:rowOff>0</xdr:rowOff>
                  </from>
                  <to>
                    <xdr:col>5</xdr:col>
                    <xdr:colOff>304800</xdr:colOff>
                    <xdr:row>76</xdr:row>
                    <xdr:rowOff>209550</xdr:rowOff>
                  </to>
                </anchor>
              </controlPr>
            </control>
          </mc:Choice>
        </mc:AlternateContent>
        <mc:AlternateContent xmlns:mc="http://schemas.openxmlformats.org/markup-compatibility/2006">
          <mc:Choice Requires="x14">
            <control shapeId="9345" r:id="rId131" name="チェック 129">
              <controlPr defaultSize="0" autoPict="0">
                <anchor moveWithCells="1">
                  <from>
                    <xdr:col>5</xdr:col>
                    <xdr:colOff>0</xdr:colOff>
                    <xdr:row>66</xdr:row>
                    <xdr:rowOff>0</xdr:rowOff>
                  </from>
                  <to>
                    <xdr:col>5</xdr:col>
                    <xdr:colOff>304800</xdr:colOff>
                    <xdr:row>67</xdr:row>
                    <xdr:rowOff>28575</xdr:rowOff>
                  </to>
                </anchor>
              </controlPr>
            </control>
          </mc:Choice>
        </mc:AlternateContent>
        <mc:AlternateContent xmlns:mc="http://schemas.openxmlformats.org/markup-compatibility/2006">
          <mc:Choice Requires="x14">
            <control shapeId="9346" r:id="rId132" name="チェック 130">
              <controlPr defaultSize="0" autoPict="0">
                <anchor moveWithCells="1">
                  <from>
                    <xdr:col>5</xdr:col>
                    <xdr:colOff>0</xdr:colOff>
                    <xdr:row>62</xdr:row>
                    <xdr:rowOff>0</xdr:rowOff>
                  </from>
                  <to>
                    <xdr:col>5</xdr:col>
                    <xdr:colOff>304800</xdr:colOff>
                    <xdr:row>63</xdr:row>
                    <xdr:rowOff>28575</xdr:rowOff>
                  </to>
                </anchor>
              </controlPr>
            </control>
          </mc:Choice>
        </mc:AlternateContent>
        <mc:AlternateContent xmlns:mc="http://schemas.openxmlformats.org/markup-compatibility/2006">
          <mc:Choice Requires="x14">
            <control shapeId="9347" r:id="rId133" name="チェック 131">
              <controlPr defaultSize="0" autoPict="0">
                <anchor moveWithCells="1">
                  <from>
                    <xdr:col>5</xdr:col>
                    <xdr:colOff>0</xdr:colOff>
                    <xdr:row>55</xdr:row>
                    <xdr:rowOff>0</xdr:rowOff>
                  </from>
                  <to>
                    <xdr:col>5</xdr:col>
                    <xdr:colOff>304800</xdr:colOff>
                    <xdr:row>55</xdr:row>
                    <xdr:rowOff>209550</xdr:rowOff>
                  </to>
                </anchor>
              </controlPr>
            </control>
          </mc:Choice>
        </mc:AlternateContent>
        <mc:AlternateContent xmlns:mc="http://schemas.openxmlformats.org/markup-compatibility/2006">
          <mc:Choice Requires="x14">
            <control shapeId="9348" r:id="rId134" name="チェック 132">
              <controlPr defaultSize="0" autoPict="0">
                <anchor moveWithCells="1">
                  <from>
                    <xdr:col>5</xdr:col>
                    <xdr:colOff>0</xdr:colOff>
                    <xdr:row>60</xdr:row>
                    <xdr:rowOff>0</xdr:rowOff>
                  </from>
                  <to>
                    <xdr:col>5</xdr:col>
                    <xdr:colOff>304800</xdr:colOff>
                    <xdr:row>60</xdr:row>
                    <xdr:rowOff>209550</xdr:rowOff>
                  </to>
                </anchor>
              </controlPr>
            </control>
          </mc:Choice>
        </mc:AlternateContent>
        <mc:AlternateContent xmlns:mc="http://schemas.openxmlformats.org/markup-compatibility/2006">
          <mc:Choice Requires="x14">
            <control shapeId="9349" r:id="rId135" name="チェック 133">
              <controlPr defaultSize="0" autoPict="0">
                <anchor moveWithCells="1">
                  <from>
                    <xdr:col>5</xdr:col>
                    <xdr:colOff>0</xdr:colOff>
                    <xdr:row>51</xdr:row>
                    <xdr:rowOff>0</xdr:rowOff>
                  </from>
                  <to>
                    <xdr:col>5</xdr:col>
                    <xdr:colOff>304800</xdr:colOff>
                    <xdr:row>51</xdr:row>
                    <xdr:rowOff>209550</xdr:rowOff>
                  </to>
                </anchor>
              </controlPr>
            </control>
          </mc:Choice>
        </mc:AlternateContent>
        <mc:AlternateContent xmlns:mc="http://schemas.openxmlformats.org/markup-compatibility/2006">
          <mc:Choice Requires="x14">
            <control shapeId="9350" r:id="rId136" name="チェック 134">
              <controlPr defaultSize="0" autoPict="0">
                <anchor moveWithCells="1">
                  <from>
                    <xdr:col>5</xdr:col>
                    <xdr:colOff>0</xdr:colOff>
                    <xdr:row>47</xdr:row>
                    <xdr:rowOff>0</xdr:rowOff>
                  </from>
                  <to>
                    <xdr:col>5</xdr:col>
                    <xdr:colOff>304800</xdr:colOff>
                    <xdr:row>48</xdr:row>
                    <xdr:rowOff>28575</xdr:rowOff>
                  </to>
                </anchor>
              </controlPr>
            </control>
          </mc:Choice>
        </mc:AlternateContent>
        <mc:AlternateContent xmlns:mc="http://schemas.openxmlformats.org/markup-compatibility/2006">
          <mc:Choice Requires="x14">
            <control shapeId="9351" r:id="rId137" name="チェック 135">
              <controlPr defaultSize="0" autoPict="0">
                <anchor moveWithCells="1">
                  <from>
                    <xdr:col>5</xdr:col>
                    <xdr:colOff>0</xdr:colOff>
                    <xdr:row>44</xdr:row>
                    <xdr:rowOff>0</xdr:rowOff>
                  </from>
                  <to>
                    <xdr:col>5</xdr:col>
                    <xdr:colOff>304800</xdr:colOff>
                    <xdr:row>44</xdr:row>
                    <xdr:rowOff>209550</xdr:rowOff>
                  </to>
                </anchor>
              </controlPr>
            </control>
          </mc:Choice>
        </mc:AlternateContent>
        <mc:AlternateContent xmlns:mc="http://schemas.openxmlformats.org/markup-compatibility/2006">
          <mc:Choice Requires="x14">
            <control shapeId="9352" r:id="rId138" name="チェック 136">
              <controlPr defaultSize="0" autoPict="0">
                <anchor moveWithCells="1">
                  <from>
                    <xdr:col>5</xdr:col>
                    <xdr:colOff>0</xdr:colOff>
                    <xdr:row>40</xdr:row>
                    <xdr:rowOff>0</xdr:rowOff>
                  </from>
                  <to>
                    <xdr:col>5</xdr:col>
                    <xdr:colOff>304800</xdr:colOff>
                    <xdr:row>40</xdr:row>
                    <xdr:rowOff>209550</xdr:rowOff>
                  </to>
                </anchor>
              </controlPr>
            </control>
          </mc:Choice>
        </mc:AlternateContent>
        <mc:AlternateContent xmlns:mc="http://schemas.openxmlformats.org/markup-compatibility/2006">
          <mc:Choice Requires="x14">
            <control shapeId="9353" r:id="rId139" name="チェック 137">
              <controlPr defaultSize="0" autoPict="0">
                <anchor moveWithCells="1">
                  <from>
                    <xdr:col>5</xdr:col>
                    <xdr:colOff>0</xdr:colOff>
                    <xdr:row>38</xdr:row>
                    <xdr:rowOff>0</xdr:rowOff>
                  </from>
                  <to>
                    <xdr:col>5</xdr:col>
                    <xdr:colOff>304800</xdr:colOff>
                    <xdr:row>38</xdr:row>
                    <xdr:rowOff>209550</xdr:rowOff>
                  </to>
                </anchor>
              </controlPr>
            </control>
          </mc:Choice>
        </mc:AlternateContent>
        <mc:AlternateContent xmlns:mc="http://schemas.openxmlformats.org/markup-compatibility/2006">
          <mc:Choice Requires="x14">
            <control shapeId="9354" r:id="rId140" name="チェック 138">
              <controlPr defaultSize="0" autoPict="0">
                <anchor moveWithCells="1">
                  <from>
                    <xdr:col>5</xdr:col>
                    <xdr:colOff>0</xdr:colOff>
                    <xdr:row>33</xdr:row>
                    <xdr:rowOff>0</xdr:rowOff>
                  </from>
                  <to>
                    <xdr:col>5</xdr:col>
                    <xdr:colOff>304800</xdr:colOff>
                    <xdr:row>33</xdr:row>
                    <xdr:rowOff>209550</xdr:rowOff>
                  </to>
                </anchor>
              </controlPr>
            </control>
          </mc:Choice>
        </mc:AlternateContent>
        <mc:AlternateContent xmlns:mc="http://schemas.openxmlformats.org/markup-compatibility/2006">
          <mc:Choice Requires="x14">
            <control shapeId="9355" r:id="rId141" name="チェック 139">
              <controlPr defaultSize="0" autoPict="0">
                <anchor moveWithCells="1">
                  <from>
                    <xdr:col>5</xdr:col>
                    <xdr:colOff>0</xdr:colOff>
                    <xdr:row>26</xdr:row>
                    <xdr:rowOff>0</xdr:rowOff>
                  </from>
                  <to>
                    <xdr:col>5</xdr:col>
                    <xdr:colOff>304800</xdr:colOff>
                    <xdr:row>27</xdr:row>
                    <xdr:rowOff>28575</xdr:rowOff>
                  </to>
                </anchor>
              </controlPr>
            </control>
          </mc:Choice>
        </mc:AlternateContent>
        <mc:AlternateContent xmlns:mc="http://schemas.openxmlformats.org/markup-compatibility/2006">
          <mc:Choice Requires="x14">
            <control shapeId="9356" r:id="rId142" name="チェック 140">
              <controlPr defaultSize="0" autoPict="0">
                <anchor moveWithCells="1">
                  <from>
                    <xdr:col>5</xdr:col>
                    <xdr:colOff>0</xdr:colOff>
                    <xdr:row>22</xdr:row>
                    <xdr:rowOff>0</xdr:rowOff>
                  </from>
                  <to>
                    <xdr:col>5</xdr:col>
                    <xdr:colOff>304800</xdr:colOff>
                    <xdr:row>22</xdr:row>
                    <xdr:rowOff>209550</xdr:rowOff>
                  </to>
                </anchor>
              </controlPr>
            </control>
          </mc:Choice>
        </mc:AlternateContent>
        <mc:AlternateContent xmlns:mc="http://schemas.openxmlformats.org/markup-compatibility/2006">
          <mc:Choice Requires="x14">
            <control shapeId="9357" r:id="rId143" name="チェック 141">
              <controlPr defaultSize="0" autoPict="0">
                <anchor moveWithCells="1">
                  <from>
                    <xdr:col>5</xdr:col>
                    <xdr:colOff>0</xdr:colOff>
                    <xdr:row>17</xdr:row>
                    <xdr:rowOff>0</xdr:rowOff>
                  </from>
                  <to>
                    <xdr:col>5</xdr:col>
                    <xdr:colOff>304800</xdr:colOff>
                    <xdr:row>17</xdr:row>
                    <xdr:rowOff>209550</xdr:rowOff>
                  </to>
                </anchor>
              </controlPr>
            </control>
          </mc:Choice>
        </mc:AlternateContent>
        <mc:AlternateContent xmlns:mc="http://schemas.openxmlformats.org/markup-compatibility/2006">
          <mc:Choice Requires="x14">
            <control shapeId="9358" r:id="rId144" name="チェック 142">
              <controlPr defaultSize="0" autoPict="0">
                <anchor moveWithCells="1">
                  <from>
                    <xdr:col>5</xdr:col>
                    <xdr:colOff>0</xdr:colOff>
                    <xdr:row>10</xdr:row>
                    <xdr:rowOff>0</xdr:rowOff>
                  </from>
                  <to>
                    <xdr:col>5</xdr:col>
                    <xdr:colOff>304800</xdr:colOff>
                    <xdr:row>10</xdr:row>
                    <xdr:rowOff>209550</xdr:rowOff>
                  </to>
                </anchor>
              </controlPr>
            </control>
          </mc:Choice>
        </mc:AlternateContent>
        <mc:AlternateContent xmlns:mc="http://schemas.openxmlformats.org/markup-compatibility/2006">
          <mc:Choice Requires="x14">
            <control shapeId="9359" r:id="rId145" name="チェック 143">
              <controlPr defaultSize="0" autoPict="0">
                <anchor moveWithCells="1">
                  <from>
                    <xdr:col>5</xdr:col>
                    <xdr:colOff>0</xdr:colOff>
                    <xdr:row>15</xdr:row>
                    <xdr:rowOff>0</xdr:rowOff>
                  </from>
                  <to>
                    <xdr:col>5</xdr:col>
                    <xdr:colOff>304800</xdr:colOff>
                    <xdr:row>15</xdr:row>
                    <xdr:rowOff>209550</xdr:rowOff>
                  </to>
                </anchor>
              </controlPr>
            </control>
          </mc:Choice>
        </mc:AlternateContent>
        <mc:AlternateContent xmlns:mc="http://schemas.openxmlformats.org/markup-compatibility/2006">
          <mc:Choice Requires="x14">
            <control shapeId="9360" r:id="rId146" name="チェック 144">
              <controlPr defaultSize="0" autoPict="0">
                <anchor moveWithCells="1">
                  <from>
                    <xdr:col>5</xdr:col>
                    <xdr:colOff>0</xdr:colOff>
                    <xdr:row>6</xdr:row>
                    <xdr:rowOff>0</xdr:rowOff>
                  </from>
                  <to>
                    <xdr:col>5</xdr:col>
                    <xdr:colOff>304800</xdr:colOff>
                    <xdr:row>7</xdr:row>
                    <xdr:rowOff>28575</xdr:rowOff>
                  </to>
                </anchor>
              </controlPr>
            </control>
          </mc:Choice>
        </mc:AlternateContent>
        <mc:AlternateContent xmlns:mc="http://schemas.openxmlformats.org/markup-compatibility/2006">
          <mc:Choice Requires="x14">
            <control shapeId="9361" r:id="rId147" name="チェック 145">
              <controlPr defaultSize="0" autoPict="0">
                <anchor moveWithCells="1">
                  <from>
                    <xdr:col>5</xdr:col>
                    <xdr:colOff>0</xdr:colOff>
                    <xdr:row>4</xdr:row>
                    <xdr:rowOff>0</xdr:rowOff>
                  </from>
                  <to>
                    <xdr:col>5</xdr:col>
                    <xdr:colOff>304800</xdr:colOff>
                    <xdr:row>4</xdr:row>
                    <xdr:rowOff>209550</xdr:rowOff>
                  </to>
                </anchor>
              </controlPr>
            </control>
          </mc:Choice>
        </mc:AlternateContent>
        <mc:AlternateContent xmlns:mc="http://schemas.openxmlformats.org/markup-compatibility/2006">
          <mc:Choice Requires="x14">
            <control shapeId="9362" r:id="rId148" name="チェック 146">
              <controlPr defaultSize="0" autoPict="0">
                <anchor moveWithCells="1">
                  <from>
                    <xdr:col>5</xdr:col>
                    <xdr:colOff>0</xdr:colOff>
                    <xdr:row>88</xdr:row>
                    <xdr:rowOff>0</xdr:rowOff>
                  </from>
                  <to>
                    <xdr:col>5</xdr:col>
                    <xdr:colOff>304800</xdr:colOff>
                    <xdr:row>88</xdr:row>
                    <xdr:rowOff>209550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2:IF56"/>
  <sheetViews>
    <sheetView view="pageBreakPreview" topLeftCell="B1" zoomScale="90" zoomScaleNormal="90" zoomScaleSheetLayoutView="90" workbookViewId="0">
      <pane xSplit="1" ySplit="4" topLeftCell="C50" activePane="bottomRight" state="frozen"/>
      <selection pane="topRight"/>
      <selection pane="bottomLeft"/>
      <selection pane="bottomRight" activeCell="S10" sqref="S10"/>
    </sheetView>
  </sheetViews>
  <sheetFormatPr defaultRowHeight="15"/>
  <cols>
    <col min="1" max="1" width="2.77734375" style="563" hidden="1" customWidth="1"/>
    <col min="2" max="2" width="14.88671875" style="563" customWidth="1"/>
    <col min="3" max="3" width="15.88671875" style="564" customWidth="1"/>
    <col min="4" max="4" width="40.6640625" style="564" customWidth="1"/>
    <col min="5" max="6" width="15.6640625" style="565" customWidth="1"/>
    <col min="7" max="7" width="3.33203125" style="563" hidden="1" customWidth="1"/>
    <col min="8" max="8" width="5.6640625" style="563" hidden="1" customWidth="1"/>
    <col min="9" max="9" width="5.21875" style="563" hidden="1" customWidth="1"/>
    <col min="10" max="10" width="5.88671875" style="563" hidden="1" customWidth="1"/>
    <col min="11" max="12" width="5.109375" style="563" hidden="1" customWidth="1"/>
    <col min="13" max="13" width="5.21875" style="563" hidden="1" customWidth="1"/>
    <col min="14" max="14" width="9" style="563" hidden="1" customWidth="1"/>
    <col min="15" max="15" width="20.6640625" style="563" customWidth="1"/>
    <col min="16" max="16" width="39" style="564" customWidth="1"/>
    <col min="17" max="240" width="9" style="563" bestFit="1" customWidth="1"/>
  </cols>
  <sheetData>
    <row r="2" spans="2:16">
      <c r="B2" s="1068" t="s">
        <v>1118</v>
      </c>
      <c r="C2" s="1105"/>
      <c r="D2" s="1106"/>
      <c r="E2" s="1069"/>
      <c r="F2" s="1069"/>
      <c r="H2" s="1068" t="s">
        <v>1117</v>
      </c>
      <c r="I2" s="1069"/>
      <c r="J2" s="1069"/>
      <c r="K2" s="1069"/>
      <c r="L2" s="1069"/>
      <c r="M2" s="1070"/>
      <c r="O2" s="1063" t="s">
        <v>230</v>
      </c>
      <c r="P2" s="1063" t="s">
        <v>394</v>
      </c>
    </row>
    <row r="3" spans="2:16">
      <c r="B3" s="1066" t="s">
        <v>1196</v>
      </c>
      <c r="C3" s="1063" t="s">
        <v>795</v>
      </c>
      <c r="D3" s="1063" t="s">
        <v>27</v>
      </c>
      <c r="E3" s="585" t="s">
        <v>342</v>
      </c>
      <c r="F3" s="593" t="s">
        <v>1125</v>
      </c>
      <c r="H3" s="610" t="s">
        <v>1131</v>
      </c>
      <c r="I3" s="610" t="s">
        <v>338</v>
      </c>
      <c r="J3" s="610" t="s">
        <v>964</v>
      </c>
      <c r="K3" s="610" t="s">
        <v>1125</v>
      </c>
      <c r="L3" s="610" t="s">
        <v>184</v>
      </c>
      <c r="M3" s="610" t="s">
        <v>1239</v>
      </c>
      <c r="N3" s="617"/>
      <c r="O3" s="1064"/>
      <c r="P3" s="1064"/>
    </row>
    <row r="4" spans="2:16">
      <c r="B4" s="1082"/>
      <c r="C4" s="1082"/>
      <c r="D4" s="1082"/>
      <c r="E4" s="627" t="s">
        <v>571</v>
      </c>
      <c r="F4" s="602" t="s">
        <v>571</v>
      </c>
      <c r="G4" s="607"/>
      <c r="H4" s="1107" t="s">
        <v>944</v>
      </c>
      <c r="I4" s="1108"/>
      <c r="J4" s="1108"/>
      <c r="K4" s="1108"/>
      <c r="L4" s="1108"/>
      <c r="M4" s="1109"/>
      <c r="N4" s="615"/>
      <c r="O4" s="1065"/>
      <c r="P4" s="1065"/>
    </row>
    <row r="5" spans="2:16" ht="19.5" customHeight="1">
      <c r="B5" s="1042" t="s">
        <v>825</v>
      </c>
      <c r="C5" s="584" t="s">
        <v>1070</v>
      </c>
      <c r="D5" s="582" t="s">
        <v>934</v>
      </c>
      <c r="E5" s="650"/>
      <c r="F5" s="595"/>
      <c r="H5" s="617"/>
      <c r="I5" s="617"/>
      <c r="J5" s="617"/>
      <c r="K5" s="617"/>
      <c r="L5" s="617"/>
      <c r="M5" s="617"/>
      <c r="N5" s="617"/>
      <c r="O5" s="617"/>
      <c r="P5" s="579" t="s">
        <v>374</v>
      </c>
    </row>
    <row r="6" spans="2:16" ht="30.75" customHeight="1">
      <c r="B6" s="1082"/>
      <c r="C6" s="570" t="s">
        <v>1397</v>
      </c>
      <c r="D6" s="577" t="s">
        <v>1403</v>
      </c>
      <c r="E6" s="636"/>
      <c r="F6" s="602" t="b">
        <v>0</v>
      </c>
      <c r="G6" s="658"/>
      <c r="H6" s="570"/>
      <c r="I6" s="570"/>
      <c r="J6" s="570"/>
      <c r="K6" s="570"/>
      <c r="L6" s="570"/>
      <c r="M6" s="570"/>
      <c r="N6" s="570"/>
      <c r="O6" s="570"/>
      <c r="P6" s="577"/>
    </row>
    <row r="7" spans="2:16" ht="30.75" customHeight="1">
      <c r="B7" s="1042" t="s">
        <v>738</v>
      </c>
      <c r="C7" s="1080" t="s">
        <v>910</v>
      </c>
      <c r="D7" s="578" t="s">
        <v>316</v>
      </c>
      <c r="E7" s="1110" t="b">
        <v>0</v>
      </c>
      <c r="F7" s="1049"/>
      <c r="G7" s="608"/>
      <c r="H7" s="613"/>
      <c r="I7" s="613"/>
      <c r="J7" s="613"/>
      <c r="K7" s="613"/>
      <c r="L7" s="613"/>
      <c r="M7" s="613"/>
      <c r="N7" s="613"/>
      <c r="O7" s="613"/>
      <c r="P7" s="578"/>
    </row>
    <row r="8" spans="2:16" ht="19.5" customHeight="1">
      <c r="B8" s="1043"/>
      <c r="C8" s="1081"/>
      <c r="D8" s="583" t="s">
        <v>418</v>
      </c>
      <c r="E8" s="1111"/>
      <c r="F8" s="1050"/>
      <c r="G8" s="605"/>
      <c r="H8" s="619"/>
      <c r="I8" s="619"/>
      <c r="J8" s="619"/>
      <c r="K8" s="619"/>
      <c r="L8" s="619"/>
      <c r="M8" s="619"/>
      <c r="N8" s="619"/>
      <c r="O8" s="619"/>
      <c r="P8" s="583"/>
    </row>
    <row r="9" spans="2:16" ht="19.5" customHeight="1">
      <c r="B9" s="1043"/>
      <c r="C9" s="1081"/>
      <c r="D9" s="582" t="s">
        <v>957</v>
      </c>
      <c r="E9" s="1112"/>
      <c r="F9" s="1051"/>
      <c r="H9" s="617"/>
      <c r="I9" s="617"/>
      <c r="J9" s="617"/>
      <c r="K9" s="617"/>
      <c r="L9" s="617"/>
      <c r="M9" s="617"/>
      <c r="N9" s="617"/>
      <c r="O9" s="617"/>
      <c r="P9" s="582" t="s">
        <v>333</v>
      </c>
    </row>
    <row r="10" spans="2:16" ht="105" customHeight="1">
      <c r="B10" s="1043"/>
      <c r="C10" s="569" t="s">
        <v>1349</v>
      </c>
      <c r="D10" s="571" t="s">
        <v>504</v>
      </c>
      <c r="E10" s="651"/>
      <c r="F10" s="654" t="b">
        <v>0</v>
      </c>
      <c r="G10" s="620"/>
      <c r="H10" s="569"/>
      <c r="I10" s="569"/>
      <c r="J10" s="569"/>
      <c r="K10" s="569"/>
      <c r="L10" s="569"/>
      <c r="M10" s="569"/>
      <c r="N10" s="569"/>
      <c r="O10" s="569"/>
      <c r="P10" s="571"/>
    </row>
    <row r="11" spans="2:16" ht="33" customHeight="1">
      <c r="B11" s="1043"/>
      <c r="C11" s="1075" t="s">
        <v>1272</v>
      </c>
      <c r="D11" s="583" t="s">
        <v>1405</v>
      </c>
      <c r="E11" s="1084"/>
      <c r="F11" s="1056" t="b">
        <v>0</v>
      </c>
      <c r="G11" s="605"/>
      <c r="H11" s="619"/>
      <c r="I11" s="619"/>
      <c r="J11" s="619"/>
      <c r="K11" s="619"/>
      <c r="L11" s="619"/>
      <c r="M11" s="619"/>
      <c r="N11" s="619"/>
      <c r="O11" s="619"/>
      <c r="P11" s="583"/>
    </row>
    <row r="12" spans="2:16">
      <c r="B12" s="1043"/>
      <c r="C12" s="1081"/>
      <c r="D12" s="576" t="s">
        <v>1406</v>
      </c>
      <c r="E12" s="1092"/>
      <c r="F12" s="1057"/>
      <c r="G12" s="606"/>
      <c r="H12" s="612"/>
      <c r="I12" s="612"/>
      <c r="J12" s="612"/>
      <c r="K12" s="612"/>
      <c r="L12" s="612"/>
      <c r="M12" s="612"/>
      <c r="N12" s="612"/>
      <c r="O12" s="612"/>
      <c r="P12" s="576"/>
    </row>
    <row r="13" spans="2:16">
      <c r="B13" s="1043"/>
      <c r="C13" s="1099"/>
      <c r="D13" s="575" t="s">
        <v>1352</v>
      </c>
      <c r="E13" s="1091"/>
      <c r="F13" s="1053"/>
      <c r="H13" s="572"/>
      <c r="I13" s="572"/>
      <c r="J13" s="572"/>
      <c r="K13" s="572"/>
      <c r="L13" s="572"/>
      <c r="M13" s="572"/>
      <c r="N13" s="617"/>
      <c r="O13" s="572"/>
      <c r="P13" s="575" t="s">
        <v>1412</v>
      </c>
    </row>
    <row r="14" spans="2:16" ht="31.5" customHeight="1">
      <c r="B14" s="1043"/>
      <c r="C14" s="1074" t="s">
        <v>1234</v>
      </c>
      <c r="D14" s="579" t="s">
        <v>1407</v>
      </c>
      <c r="E14" s="1084"/>
      <c r="F14" s="1113" t="b">
        <v>0</v>
      </c>
      <c r="H14" s="614"/>
      <c r="I14" s="614"/>
      <c r="J14" s="614"/>
      <c r="K14" s="614"/>
      <c r="L14" s="614"/>
      <c r="M14" s="614"/>
      <c r="N14" s="617"/>
      <c r="O14" s="614"/>
      <c r="P14" s="579"/>
    </row>
    <row r="15" spans="2:16" ht="26.25" customHeight="1">
      <c r="B15" s="1043"/>
      <c r="C15" s="1081"/>
      <c r="D15" s="576" t="s">
        <v>943</v>
      </c>
      <c r="E15" s="1092"/>
      <c r="F15" s="1115"/>
      <c r="G15" s="606"/>
      <c r="H15" s="612"/>
      <c r="I15" s="612"/>
      <c r="J15" s="612"/>
      <c r="K15" s="612"/>
      <c r="L15" s="612"/>
      <c r="M15" s="612"/>
      <c r="N15" s="612"/>
      <c r="O15" s="612"/>
      <c r="P15" s="576"/>
    </row>
    <row r="16" spans="2:16" ht="19.5" customHeight="1">
      <c r="B16" s="1043"/>
      <c r="C16" s="1099"/>
      <c r="D16" s="575" t="s">
        <v>1352</v>
      </c>
      <c r="E16" s="1091"/>
      <c r="F16" s="1114"/>
      <c r="H16" s="572"/>
      <c r="I16" s="572"/>
      <c r="J16" s="572"/>
      <c r="K16" s="572"/>
      <c r="L16" s="572"/>
      <c r="M16" s="572"/>
      <c r="N16" s="617"/>
      <c r="O16" s="572"/>
      <c r="P16" s="575" t="s">
        <v>1412</v>
      </c>
    </row>
    <row r="17" spans="2:16" ht="42.75" customHeight="1">
      <c r="B17" s="1043"/>
      <c r="C17" s="579" t="s">
        <v>1399</v>
      </c>
      <c r="D17" s="582" t="s">
        <v>872</v>
      </c>
      <c r="E17" s="632"/>
      <c r="F17" s="655" t="b">
        <v>1</v>
      </c>
      <c r="H17" s="617"/>
      <c r="I17" s="617"/>
      <c r="J17" s="617"/>
      <c r="K17" s="617"/>
      <c r="L17" s="617"/>
      <c r="M17" s="617"/>
      <c r="N17" s="617"/>
      <c r="O17" s="617"/>
      <c r="P17" s="582"/>
    </row>
    <row r="18" spans="2:16" ht="25.5" customHeight="1">
      <c r="B18" s="1043"/>
      <c r="C18" s="571" t="s">
        <v>1400</v>
      </c>
      <c r="D18" s="571" t="s">
        <v>370</v>
      </c>
      <c r="E18" s="629"/>
      <c r="F18" s="600" t="b">
        <v>0</v>
      </c>
      <c r="H18" s="569"/>
      <c r="I18" s="569"/>
      <c r="J18" s="569"/>
      <c r="K18" s="569"/>
      <c r="L18" s="569"/>
      <c r="M18" s="569"/>
      <c r="N18" s="617"/>
      <c r="O18" s="569"/>
      <c r="P18" s="571"/>
    </row>
    <row r="19" spans="2:16" ht="42" customHeight="1">
      <c r="B19" s="1043"/>
      <c r="C19" s="579" t="s">
        <v>1401</v>
      </c>
      <c r="D19" s="579" t="s">
        <v>1029</v>
      </c>
      <c r="E19" s="631"/>
      <c r="F19" s="594" t="b">
        <v>0</v>
      </c>
      <c r="H19" s="614"/>
      <c r="I19" s="614"/>
      <c r="J19" s="614"/>
      <c r="K19" s="614"/>
      <c r="L19" s="614"/>
      <c r="M19" s="614"/>
      <c r="N19" s="617"/>
      <c r="O19" s="614"/>
      <c r="P19" s="582"/>
    </row>
    <row r="20" spans="2:16" ht="45.75" customHeight="1">
      <c r="B20" s="1043"/>
      <c r="C20" s="571" t="s">
        <v>1064</v>
      </c>
      <c r="D20" s="571" t="s">
        <v>831</v>
      </c>
      <c r="E20" s="629"/>
      <c r="F20" s="600" t="b">
        <v>0</v>
      </c>
      <c r="G20" s="642"/>
      <c r="H20" s="569"/>
      <c r="I20" s="569"/>
      <c r="J20" s="569"/>
      <c r="K20" s="569"/>
      <c r="L20" s="569"/>
      <c r="M20" s="569"/>
      <c r="N20" s="572"/>
      <c r="O20" s="569"/>
      <c r="P20" s="571"/>
    </row>
    <row r="21" spans="2:16">
      <c r="B21" s="1043"/>
      <c r="C21" s="1074" t="s">
        <v>86</v>
      </c>
      <c r="D21" s="574" t="s">
        <v>1408</v>
      </c>
      <c r="E21" s="1084"/>
      <c r="F21" s="1056" t="b">
        <v>0</v>
      </c>
      <c r="G21" s="643"/>
      <c r="H21" s="611"/>
      <c r="I21" s="611"/>
      <c r="J21" s="611"/>
      <c r="K21" s="611"/>
      <c r="L21" s="611"/>
      <c r="M21" s="611"/>
      <c r="N21" s="611"/>
      <c r="O21" s="611"/>
      <c r="P21" s="574"/>
    </row>
    <row r="22" spans="2:16" ht="38.25" customHeight="1">
      <c r="B22" s="1043"/>
      <c r="C22" s="1043"/>
      <c r="D22" s="576" t="s">
        <v>1409</v>
      </c>
      <c r="E22" s="1092"/>
      <c r="F22" s="1057"/>
      <c r="G22" s="606"/>
      <c r="H22" s="612"/>
      <c r="I22" s="612"/>
      <c r="J22" s="612"/>
      <c r="K22" s="612"/>
      <c r="L22" s="612"/>
      <c r="M22" s="612"/>
      <c r="N22" s="612"/>
      <c r="O22" s="612"/>
      <c r="P22" s="576"/>
    </row>
    <row r="23" spans="2:16" ht="46.5" customHeight="1">
      <c r="B23" s="1043"/>
      <c r="C23" s="1043"/>
      <c r="D23" s="583" t="s">
        <v>326</v>
      </c>
      <c r="E23" s="1092"/>
      <c r="F23" s="1057"/>
      <c r="G23" s="605"/>
      <c r="H23" s="619"/>
      <c r="I23" s="619"/>
      <c r="J23" s="619"/>
      <c r="K23" s="619"/>
      <c r="L23" s="619"/>
      <c r="M23" s="619"/>
      <c r="N23" s="619"/>
      <c r="O23" s="619"/>
      <c r="P23" s="583" t="s">
        <v>1412</v>
      </c>
    </row>
    <row r="24" spans="2:16" ht="24" customHeight="1">
      <c r="B24" s="1043"/>
      <c r="C24" s="1045"/>
      <c r="D24" s="575" t="s">
        <v>34</v>
      </c>
      <c r="E24" s="1091"/>
      <c r="F24" s="1053"/>
      <c r="G24" s="642"/>
      <c r="H24" s="572"/>
      <c r="I24" s="572"/>
      <c r="J24" s="572"/>
      <c r="K24" s="572"/>
      <c r="L24" s="572"/>
      <c r="M24" s="572"/>
      <c r="N24" s="572"/>
      <c r="O24" s="572"/>
      <c r="P24" s="575" t="s">
        <v>97</v>
      </c>
    </row>
    <row r="25" spans="2:16">
      <c r="B25" s="1043"/>
      <c r="C25" s="1075" t="s">
        <v>996</v>
      </c>
      <c r="D25" s="576" t="s">
        <v>1357</v>
      </c>
      <c r="E25" s="1084"/>
      <c r="F25" s="1056" t="b">
        <v>1</v>
      </c>
      <c r="G25" s="606"/>
      <c r="H25" s="612"/>
      <c r="I25" s="612"/>
      <c r="J25" s="612"/>
      <c r="K25" s="612"/>
      <c r="L25" s="612"/>
      <c r="M25" s="612"/>
      <c r="N25" s="612"/>
      <c r="O25" s="612"/>
      <c r="P25" s="576"/>
    </row>
    <row r="26" spans="2:16">
      <c r="B26" s="1043"/>
      <c r="C26" s="1076"/>
      <c r="D26" s="575" t="s">
        <v>207</v>
      </c>
      <c r="E26" s="1091"/>
      <c r="F26" s="1053"/>
      <c r="H26" s="572"/>
      <c r="I26" s="572"/>
      <c r="J26" s="572"/>
      <c r="K26" s="572"/>
      <c r="L26" s="572"/>
      <c r="M26" s="572"/>
      <c r="N26" s="617"/>
      <c r="O26" s="572"/>
      <c r="P26" s="575"/>
    </row>
    <row r="27" spans="2:16" ht="31.5" customHeight="1">
      <c r="B27" s="1043"/>
      <c r="C27" s="1074" t="s">
        <v>1402</v>
      </c>
      <c r="D27" s="576" t="s">
        <v>1357</v>
      </c>
      <c r="E27" s="1077" t="b">
        <v>0</v>
      </c>
      <c r="F27" s="1056" t="b">
        <v>0</v>
      </c>
      <c r="G27" s="605"/>
      <c r="H27" s="611"/>
      <c r="I27" s="611"/>
      <c r="J27" s="611"/>
      <c r="K27" s="611"/>
      <c r="L27" s="611"/>
      <c r="M27" s="611"/>
      <c r="N27" s="619"/>
      <c r="O27" s="611"/>
      <c r="P27" s="574"/>
    </row>
    <row r="28" spans="2:16">
      <c r="B28" s="1043"/>
      <c r="C28" s="1076"/>
      <c r="D28" s="575" t="s">
        <v>358</v>
      </c>
      <c r="E28" s="1079"/>
      <c r="F28" s="1053"/>
      <c r="H28" s="572"/>
      <c r="I28" s="572"/>
      <c r="J28" s="572"/>
      <c r="K28" s="572"/>
      <c r="L28" s="572"/>
      <c r="M28" s="572"/>
      <c r="N28" s="617"/>
      <c r="O28" s="572"/>
      <c r="P28" s="575"/>
    </row>
    <row r="29" spans="2:16">
      <c r="B29" s="1043"/>
      <c r="C29" s="1074" t="s">
        <v>432</v>
      </c>
      <c r="D29" s="576" t="s">
        <v>883</v>
      </c>
      <c r="E29" s="1084"/>
      <c r="F29" s="1060"/>
      <c r="H29" s="614"/>
      <c r="I29" s="614"/>
      <c r="J29" s="614"/>
      <c r="K29" s="614"/>
      <c r="L29" s="614"/>
      <c r="M29" s="614"/>
      <c r="N29" s="617"/>
      <c r="O29" s="614"/>
      <c r="P29" s="579"/>
    </row>
    <row r="30" spans="2:16">
      <c r="B30" s="1043"/>
      <c r="C30" s="1099"/>
      <c r="D30" s="648" t="s">
        <v>776</v>
      </c>
      <c r="E30" s="1091"/>
      <c r="F30" s="1051"/>
      <c r="G30" s="659"/>
      <c r="H30" s="661"/>
      <c r="I30" s="661"/>
      <c r="J30" s="661"/>
      <c r="K30" s="661"/>
      <c r="L30" s="661"/>
      <c r="M30" s="661"/>
      <c r="N30" s="661"/>
      <c r="O30" s="661"/>
      <c r="P30" s="648" t="s">
        <v>97</v>
      </c>
    </row>
    <row r="31" spans="2:16">
      <c r="B31" s="1043"/>
      <c r="C31" s="1075" t="s">
        <v>557</v>
      </c>
      <c r="D31" s="582" t="s">
        <v>1294</v>
      </c>
      <c r="E31" s="1077" t="b">
        <v>0</v>
      </c>
      <c r="F31" s="1056" t="b">
        <v>0</v>
      </c>
      <c r="H31" s="617"/>
      <c r="I31" s="617"/>
      <c r="J31" s="617"/>
      <c r="K31" s="617"/>
      <c r="L31" s="617"/>
      <c r="M31" s="617"/>
      <c r="N31" s="617"/>
      <c r="O31" s="617"/>
      <c r="P31" s="582"/>
    </row>
    <row r="32" spans="2:16" ht="40.5">
      <c r="B32" s="1043"/>
      <c r="C32" s="1075"/>
      <c r="D32" s="576" t="s">
        <v>771</v>
      </c>
      <c r="E32" s="1078"/>
      <c r="F32" s="1057"/>
      <c r="G32" s="606"/>
      <c r="H32" s="612"/>
      <c r="I32" s="612"/>
      <c r="J32" s="612"/>
      <c r="K32" s="612"/>
      <c r="L32" s="612"/>
      <c r="M32" s="612"/>
      <c r="N32" s="612"/>
      <c r="O32" s="612"/>
      <c r="P32" s="576" t="s">
        <v>1009</v>
      </c>
    </row>
    <row r="33" spans="2:16">
      <c r="B33" s="1044"/>
      <c r="C33" s="1083"/>
      <c r="D33" s="649" t="s">
        <v>427</v>
      </c>
      <c r="E33" s="1087"/>
      <c r="F33" s="1059"/>
      <c r="G33" s="607"/>
      <c r="H33" s="615"/>
      <c r="I33" s="615"/>
      <c r="J33" s="615"/>
      <c r="K33" s="615"/>
      <c r="L33" s="615"/>
      <c r="M33" s="615"/>
      <c r="N33" s="615"/>
      <c r="O33" s="615"/>
      <c r="P33" s="580" t="s">
        <v>1413</v>
      </c>
    </row>
    <row r="34" spans="2:16">
      <c r="B34" s="1080" t="s">
        <v>815</v>
      </c>
      <c r="C34" s="1080" t="s">
        <v>910</v>
      </c>
      <c r="D34" s="578" t="s">
        <v>422</v>
      </c>
      <c r="E34" s="1086" t="b">
        <v>0</v>
      </c>
      <c r="F34" s="1049"/>
      <c r="G34" s="608"/>
      <c r="H34" s="613"/>
      <c r="I34" s="613"/>
      <c r="J34" s="613"/>
      <c r="K34" s="613"/>
      <c r="L34" s="613"/>
      <c r="M34" s="613"/>
      <c r="N34" s="613"/>
      <c r="O34" s="613"/>
      <c r="P34" s="578"/>
    </row>
    <row r="35" spans="2:16">
      <c r="B35" s="1075"/>
      <c r="C35" s="1099"/>
      <c r="D35" s="575" t="s">
        <v>1410</v>
      </c>
      <c r="E35" s="1079"/>
      <c r="F35" s="1051"/>
      <c r="H35" s="572"/>
      <c r="I35" s="572"/>
      <c r="J35" s="572"/>
      <c r="K35" s="572"/>
      <c r="L35" s="572"/>
      <c r="M35" s="572"/>
      <c r="N35" s="617"/>
      <c r="O35" s="572"/>
      <c r="P35" s="575" t="s">
        <v>333</v>
      </c>
    </row>
    <row r="36" spans="2:16">
      <c r="B36" s="1075"/>
      <c r="C36" s="571" t="s">
        <v>46</v>
      </c>
      <c r="D36" s="575" t="s">
        <v>80</v>
      </c>
      <c r="E36" s="651"/>
      <c r="F36" s="600" t="b">
        <v>0</v>
      </c>
      <c r="G36" s="642"/>
      <c r="H36" s="569"/>
      <c r="I36" s="569"/>
      <c r="J36" s="569"/>
      <c r="K36" s="569"/>
      <c r="L36" s="569"/>
      <c r="M36" s="569"/>
      <c r="N36" s="572"/>
      <c r="O36" s="569"/>
      <c r="P36" s="571"/>
    </row>
    <row r="37" spans="2:16" ht="18.75" customHeight="1">
      <c r="B37" s="1075"/>
      <c r="C37" s="1074" t="s">
        <v>557</v>
      </c>
      <c r="D37" s="574" t="s">
        <v>1294</v>
      </c>
      <c r="E37" s="1084"/>
      <c r="F37" s="1056" t="b">
        <v>0</v>
      </c>
      <c r="G37" s="643"/>
      <c r="H37" s="611"/>
      <c r="I37" s="611"/>
      <c r="J37" s="611"/>
      <c r="K37" s="611"/>
      <c r="L37" s="611"/>
      <c r="M37" s="611"/>
      <c r="N37" s="611"/>
      <c r="O37" s="611"/>
      <c r="P37" s="574"/>
    </row>
    <row r="38" spans="2:16" ht="18.75" customHeight="1">
      <c r="B38" s="1083"/>
      <c r="C38" s="1083"/>
      <c r="D38" s="580" t="s">
        <v>245</v>
      </c>
      <c r="E38" s="1085"/>
      <c r="F38" s="1059"/>
      <c r="G38" s="607"/>
      <c r="H38" s="615"/>
      <c r="I38" s="615"/>
      <c r="J38" s="615"/>
      <c r="K38" s="615"/>
      <c r="L38" s="615"/>
      <c r="M38" s="615"/>
      <c r="N38" s="615"/>
      <c r="O38" s="615"/>
      <c r="P38" s="580" t="s">
        <v>1009</v>
      </c>
    </row>
    <row r="39" spans="2:16" ht="29.25" customHeight="1">
      <c r="B39" s="1080" t="s">
        <v>1396</v>
      </c>
      <c r="C39" s="1043" t="s">
        <v>910</v>
      </c>
      <c r="D39" s="582" t="s">
        <v>316</v>
      </c>
      <c r="E39" s="1110" t="b">
        <v>0</v>
      </c>
      <c r="F39" s="1049"/>
      <c r="H39" s="617"/>
      <c r="I39" s="617"/>
      <c r="J39" s="617"/>
      <c r="K39" s="617"/>
      <c r="L39" s="617"/>
      <c r="M39" s="617"/>
      <c r="N39" s="617"/>
      <c r="O39" s="617"/>
      <c r="P39" s="582"/>
    </row>
    <row r="40" spans="2:16" ht="18.75" customHeight="1">
      <c r="B40" s="1075"/>
      <c r="C40" s="1043"/>
      <c r="D40" s="576" t="s">
        <v>418</v>
      </c>
      <c r="E40" s="1111"/>
      <c r="F40" s="1050"/>
      <c r="G40" s="606"/>
      <c r="H40" s="612"/>
      <c r="I40" s="612"/>
      <c r="J40" s="612"/>
      <c r="K40" s="612"/>
      <c r="L40" s="612"/>
      <c r="M40" s="612"/>
      <c r="N40" s="612"/>
      <c r="O40" s="612"/>
      <c r="P40" s="576"/>
    </row>
    <row r="41" spans="2:16" ht="18.75" customHeight="1">
      <c r="B41" s="1075"/>
      <c r="C41" s="1045"/>
      <c r="D41" s="575" t="s">
        <v>957</v>
      </c>
      <c r="E41" s="1112"/>
      <c r="F41" s="1051"/>
      <c r="H41" s="572"/>
      <c r="I41" s="572"/>
      <c r="J41" s="572"/>
      <c r="K41" s="572"/>
      <c r="L41" s="572"/>
      <c r="M41" s="572"/>
      <c r="N41" s="617"/>
      <c r="O41" s="572"/>
      <c r="P41" s="575" t="s">
        <v>333</v>
      </c>
    </row>
    <row r="42" spans="2:16" ht="102" customHeight="1">
      <c r="B42" s="1075"/>
      <c r="C42" s="647" t="s">
        <v>1349</v>
      </c>
      <c r="D42" s="575" t="s">
        <v>975</v>
      </c>
      <c r="E42" s="629"/>
      <c r="F42" s="656" t="b">
        <v>0</v>
      </c>
      <c r="G42" s="642"/>
      <c r="H42" s="572"/>
      <c r="I42" s="572"/>
      <c r="J42" s="572"/>
      <c r="K42" s="572"/>
      <c r="L42" s="572"/>
      <c r="M42" s="572"/>
      <c r="N42" s="572"/>
      <c r="O42" s="572"/>
      <c r="P42" s="575"/>
    </row>
    <row r="43" spans="2:16" s="564" customFormat="1" ht="32.25" customHeight="1">
      <c r="B43" s="1075"/>
      <c r="C43" s="571" t="s">
        <v>103</v>
      </c>
      <c r="D43" s="571" t="s">
        <v>889</v>
      </c>
      <c r="E43" s="652"/>
      <c r="F43" s="657"/>
      <c r="G43" s="660"/>
      <c r="H43" s="571"/>
      <c r="I43" s="571"/>
      <c r="J43" s="571"/>
      <c r="K43" s="571"/>
      <c r="L43" s="571"/>
      <c r="M43" s="571"/>
      <c r="N43" s="571"/>
      <c r="O43" s="571"/>
      <c r="P43" s="571"/>
    </row>
    <row r="44" spans="2:16" ht="43.5" customHeight="1">
      <c r="B44" s="1075"/>
      <c r="C44" s="647" t="s">
        <v>1399</v>
      </c>
      <c r="D44" s="571" t="s">
        <v>872</v>
      </c>
      <c r="E44" s="629"/>
      <c r="F44" s="600" t="b">
        <v>0</v>
      </c>
      <c r="G44" s="620"/>
      <c r="H44" s="569"/>
      <c r="I44" s="569"/>
      <c r="J44" s="569"/>
      <c r="K44" s="569"/>
      <c r="L44" s="569"/>
      <c r="M44" s="569"/>
      <c r="N44" s="569"/>
      <c r="O44" s="569"/>
      <c r="P44" s="571"/>
    </row>
    <row r="45" spans="2:16" ht="44.25" customHeight="1">
      <c r="B45" s="1075"/>
      <c r="C45" s="571" t="s">
        <v>108</v>
      </c>
      <c r="D45" s="571" t="s">
        <v>1336</v>
      </c>
      <c r="E45" s="629"/>
      <c r="F45" s="600" t="b">
        <v>0</v>
      </c>
      <c r="G45" s="620"/>
      <c r="H45" s="569"/>
      <c r="I45" s="569"/>
      <c r="J45" s="569"/>
      <c r="K45" s="569"/>
      <c r="L45" s="569"/>
      <c r="M45" s="569"/>
      <c r="N45" s="569"/>
      <c r="O45" s="569"/>
      <c r="P45" s="571"/>
    </row>
    <row r="46" spans="2:16" ht="42.75" customHeight="1">
      <c r="B46" s="1075"/>
      <c r="C46" s="571" t="s">
        <v>144</v>
      </c>
      <c r="D46" s="571" t="s">
        <v>370</v>
      </c>
      <c r="E46" s="629"/>
      <c r="F46" s="600" t="b">
        <v>0</v>
      </c>
      <c r="G46" s="620"/>
      <c r="H46" s="569"/>
      <c r="I46" s="569"/>
      <c r="J46" s="569"/>
      <c r="K46" s="569"/>
      <c r="L46" s="569"/>
      <c r="M46" s="569"/>
      <c r="N46" s="569"/>
      <c r="O46" s="569"/>
      <c r="P46" s="571"/>
    </row>
    <row r="47" spans="2:16">
      <c r="B47" s="1075"/>
      <c r="C47" s="647" t="s">
        <v>470</v>
      </c>
      <c r="D47" s="571" t="s">
        <v>1208</v>
      </c>
      <c r="E47" s="629"/>
      <c r="F47" s="600" t="b">
        <v>0</v>
      </c>
      <c r="G47" s="620"/>
      <c r="H47" s="569"/>
      <c r="I47" s="569"/>
      <c r="J47" s="569"/>
      <c r="K47" s="569"/>
      <c r="L47" s="569"/>
      <c r="M47" s="569"/>
      <c r="N47" s="569"/>
      <c r="O47" s="569"/>
      <c r="P47" s="571"/>
    </row>
    <row r="48" spans="2:16" ht="31.5" customHeight="1">
      <c r="B48" s="1075"/>
      <c r="C48" s="575" t="s">
        <v>1112</v>
      </c>
      <c r="D48" s="575" t="s">
        <v>889</v>
      </c>
      <c r="E48" s="633"/>
      <c r="F48" s="601" t="b">
        <v>0</v>
      </c>
      <c r="G48" s="642"/>
      <c r="H48" s="572"/>
      <c r="I48" s="572"/>
      <c r="J48" s="572"/>
      <c r="K48" s="572"/>
      <c r="L48" s="572"/>
      <c r="M48" s="572"/>
      <c r="N48" s="572"/>
      <c r="O48" s="572"/>
      <c r="P48" s="575"/>
    </row>
    <row r="49" spans="2:16" ht="105" customHeight="1">
      <c r="B49" s="1075"/>
      <c r="C49" s="582" t="s">
        <v>165</v>
      </c>
      <c r="D49" s="574" t="s">
        <v>1411</v>
      </c>
      <c r="E49" s="653"/>
      <c r="F49" s="638" t="b">
        <v>0</v>
      </c>
      <c r="G49" s="643"/>
      <c r="H49" s="611"/>
      <c r="I49" s="611"/>
      <c r="J49" s="611"/>
      <c r="K49" s="611"/>
      <c r="L49" s="611"/>
      <c r="M49" s="611"/>
      <c r="N49" s="611"/>
      <c r="O49" s="611"/>
      <c r="P49" s="574"/>
    </row>
    <row r="50" spans="2:16" ht="33" customHeight="1">
      <c r="B50" s="1075"/>
      <c r="C50" s="1074" t="s">
        <v>334</v>
      </c>
      <c r="D50" s="574" t="s">
        <v>1411</v>
      </c>
      <c r="E50" s="1084"/>
      <c r="F50" s="1113" t="b">
        <v>0</v>
      </c>
      <c r="G50" s="605"/>
      <c r="H50" s="611"/>
      <c r="I50" s="611"/>
      <c r="J50" s="611"/>
      <c r="K50" s="611"/>
      <c r="L50" s="611"/>
      <c r="M50" s="611"/>
      <c r="N50" s="619"/>
      <c r="O50" s="611"/>
      <c r="P50" s="574"/>
    </row>
    <row r="51" spans="2:16" ht="42" customHeight="1">
      <c r="B51" s="1075"/>
      <c r="C51" s="1076"/>
      <c r="D51" s="575" t="s">
        <v>1096</v>
      </c>
      <c r="E51" s="1091"/>
      <c r="F51" s="1114"/>
      <c r="G51" s="642"/>
      <c r="H51" s="572"/>
      <c r="I51" s="572"/>
      <c r="J51" s="572"/>
      <c r="K51" s="572"/>
      <c r="L51" s="572"/>
      <c r="M51" s="572"/>
      <c r="N51" s="572"/>
      <c r="O51" s="572"/>
      <c r="P51" s="575"/>
    </row>
    <row r="52" spans="2:16">
      <c r="B52" s="1075"/>
      <c r="C52" s="1075" t="s">
        <v>557</v>
      </c>
      <c r="D52" s="574" t="s">
        <v>1294</v>
      </c>
      <c r="E52" s="1084"/>
      <c r="F52" s="1056" t="b">
        <v>0</v>
      </c>
      <c r="G52" s="611"/>
      <c r="H52" s="611"/>
      <c r="I52" s="611"/>
      <c r="J52" s="611"/>
      <c r="K52" s="611"/>
      <c r="L52" s="611"/>
      <c r="M52" s="611"/>
      <c r="N52" s="611"/>
      <c r="O52" s="611"/>
      <c r="P52" s="574"/>
    </row>
    <row r="53" spans="2:16">
      <c r="B53" s="1083"/>
      <c r="C53" s="1083"/>
      <c r="D53" s="580" t="s">
        <v>677</v>
      </c>
      <c r="E53" s="1085"/>
      <c r="F53" s="1059"/>
      <c r="G53" s="615"/>
      <c r="H53" s="615"/>
      <c r="I53" s="615"/>
      <c r="J53" s="615"/>
      <c r="K53" s="615"/>
      <c r="L53" s="615"/>
      <c r="M53" s="615"/>
      <c r="N53" s="615"/>
      <c r="O53" s="615"/>
      <c r="P53" s="580" t="s">
        <v>1009</v>
      </c>
    </row>
    <row r="56" spans="2:16">
      <c r="E56" s="565">
        <f>COUNTIF(E5:E53,"TRUE")</f>
        <v>0</v>
      </c>
      <c r="F56" s="565">
        <f>COUNTIF(F5:F53,"TRUE")</f>
        <v>2</v>
      </c>
    </row>
  </sheetData>
  <mergeCells count="52">
    <mergeCell ref="P2:P4"/>
    <mergeCell ref="B3:B4"/>
    <mergeCell ref="C3:C4"/>
    <mergeCell ref="D3:D4"/>
    <mergeCell ref="B5:B6"/>
    <mergeCell ref="B2:D2"/>
    <mergeCell ref="E2:F2"/>
    <mergeCell ref="H2:M2"/>
    <mergeCell ref="H4:M4"/>
    <mergeCell ref="O2:O4"/>
    <mergeCell ref="C7:C9"/>
    <mergeCell ref="E7:E9"/>
    <mergeCell ref="F7:F9"/>
    <mergeCell ref="C11:C13"/>
    <mergeCell ref="E11:E13"/>
    <mergeCell ref="F11:F13"/>
    <mergeCell ref="C14:C16"/>
    <mergeCell ref="E14:E16"/>
    <mergeCell ref="F14:F16"/>
    <mergeCell ref="C21:C24"/>
    <mergeCell ref="E21:E24"/>
    <mergeCell ref="F21:F24"/>
    <mergeCell ref="C25:C26"/>
    <mergeCell ref="E25:E26"/>
    <mergeCell ref="F25:F26"/>
    <mergeCell ref="C27:C28"/>
    <mergeCell ref="E27:E28"/>
    <mergeCell ref="F27:F28"/>
    <mergeCell ref="E37:E38"/>
    <mergeCell ref="F37:F38"/>
    <mergeCell ref="C29:C30"/>
    <mergeCell ref="E29:E30"/>
    <mergeCell ref="F29:F30"/>
    <mergeCell ref="C31:C33"/>
    <mergeCell ref="E31:E33"/>
    <mergeCell ref="F31:F33"/>
    <mergeCell ref="C52:C53"/>
    <mergeCell ref="E52:E53"/>
    <mergeCell ref="F52:F53"/>
    <mergeCell ref="B7:B33"/>
    <mergeCell ref="B39:B53"/>
    <mergeCell ref="C39:C41"/>
    <mergeCell ref="E39:E41"/>
    <mergeCell ref="F39:F41"/>
    <mergeCell ref="C50:C51"/>
    <mergeCell ref="E50:E51"/>
    <mergeCell ref="F50:F51"/>
    <mergeCell ref="B34:B38"/>
    <mergeCell ref="C34:C35"/>
    <mergeCell ref="E34:E35"/>
    <mergeCell ref="F34:F35"/>
    <mergeCell ref="C37:C38"/>
  </mergeCells>
  <phoneticPr fontId="9"/>
  <printOptions horizontalCentered="1"/>
  <pageMargins left="0.15748031496062992" right="0.19685039370078736" top="0.52" bottom="0.23" header="0.15748031496062992" footer="0.19685039370078736"/>
  <pageSetup paperSize="9" scale="50" orientation="portrait" r:id="rId1"/>
  <headerFooter alignWithMargins="0">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チェック 1">
              <controlPr defaultSize="0" autoPict="0">
                <anchor moveWithCells="1">
                  <from>
                    <xdr:col>4</xdr:col>
                    <xdr:colOff>0</xdr:colOff>
                    <xdr:row>26</xdr:row>
                    <xdr:rowOff>0</xdr:rowOff>
                  </from>
                  <to>
                    <xdr:col>4</xdr:col>
                    <xdr:colOff>304800</xdr:colOff>
                    <xdr:row>26</xdr:row>
                    <xdr:rowOff>209550</xdr:rowOff>
                  </to>
                </anchor>
              </controlPr>
            </control>
          </mc:Choice>
        </mc:AlternateContent>
        <mc:AlternateContent xmlns:mc="http://schemas.openxmlformats.org/markup-compatibility/2006">
          <mc:Choice Requires="x14">
            <control shapeId="10242" r:id="rId5" name="チェック 2">
              <controlPr defaultSize="0" autoPict="0">
                <anchor moveWithCells="1">
                  <from>
                    <xdr:col>4</xdr:col>
                    <xdr:colOff>0</xdr:colOff>
                    <xdr:row>30</xdr:row>
                    <xdr:rowOff>0</xdr:rowOff>
                  </from>
                  <to>
                    <xdr:col>4</xdr:col>
                    <xdr:colOff>304800</xdr:colOff>
                    <xdr:row>31</xdr:row>
                    <xdr:rowOff>28575</xdr:rowOff>
                  </to>
                </anchor>
              </controlPr>
            </control>
          </mc:Choice>
        </mc:AlternateContent>
        <mc:AlternateContent xmlns:mc="http://schemas.openxmlformats.org/markup-compatibility/2006">
          <mc:Choice Requires="x14">
            <control shapeId="10243" r:id="rId6" name="チェック 3">
              <controlPr defaultSize="0" autoPict="0">
                <anchor moveWithCells="1">
                  <from>
                    <xdr:col>4</xdr:col>
                    <xdr:colOff>0</xdr:colOff>
                    <xdr:row>33</xdr:row>
                    <xdr:rowOff>0</xdr:rowOff>
                  </from>
                  <to>
                    <xdr:col>4</xdr:col>
                    <xdr:colOff>304800</xdr:colOff>
                    <xdr:row>34</xdr:row>
                    <xdr:rowOff>19050</xdr:rowOff>
                  </to>
                </anchor>
              </controlPr>
            </control>
          </mc:Choice>
        </mc:AlternateContent>
        <mc:AlternateContent xmlns:mc="http://schemas.openxmlformats.org/markup-compatibility/2006">
          <mc:Choice Requires="x14">
            <control shapeId="10244" r:id="rId7" name="チェック 4">
              <controlPr defaultSize="0" autoPict="0">
                <anchor moveWithCells="1">
                  <from>
                    <xdr:col>4</xdr:col>
                    <xdr:colOff>0</xdr:colOff>
                    <xdr:row>38</xdr:row>
                    <xdr:rowOff>0</xdr:rowOff>
                  </from>
                  <to>
                    <xdr:col>4</xdr:col>
                    <xdr:colOff>304800</xdr:colOff>
                    <xdr:row>38</xdr:row>
                    <xdr:rowOff>209550</xdr:rowOff>
                  </to>
                </anchor>
              </controlPr>
            </control>
          </mc:Choice>
        </mc:AlternateContent>
        <mc:AlternateContent xmlns:mc="http://schemas.openxmlformats.org/markup-compatibility/2006">
          <mc:Choice Requires="x14">
            <control shapeId="10245" r:id="rId8" name="チェック 5">
              <controlPr defaultSize="0" autoPict="0">
                <anchor moveWithCells="1">
                  <from>
                    <xdr:col>4</xdr:col>
                    <xdr:colOff>0</xdr:colOff>
                    <xdr:row>6</xdr:row>
                    <xdr:rowOff>0</xdr:rowOff>
                  </from>
                  <to>
                    <xdr:col>4</xdr:col>
                    <xdr:colOff>304800</xdr:colOff>
                    <xdr:row>6</xdr:row>
                    <xdr:rowOff>209550</xdr:rowOff>
                  </to>
                </anchor>
              </controlPr>
            </control>
          </mc:Choice>
        </mc:AlternateContent>
        <mc:AlternateContent xmlns:mc="http://schemas.openxmlformats.org/markup-compatibility/2006">
          <mc:Choice Requires="x14">
            <control shapeId="10246" r:id="rId9" name="チェック 6">
              <controlPr defaultSize="0" autoPict="0">
                <anchor moveWithCells="1">
                  <from>
                    <xdr:col>5</xdr:col>
                    <xdr:colOff>0</xdr:colOff>
                    <xdr:row>5</xdr:row>
                    <xdr:rowOff>0</xdr:rowOff>
                  </from>
                  <to>
                    <xdr:col>5</xdr:col>
                    <xdr:colOff>304800</xdr:colOff>
                    <xdr:row>5</xdr:row>
                    <xdr:rowOff>209550</xdr:rowOff>
                  </to>
                </anchor>
              </controlPr>
            </control>
          </mc:Choice>
        </mc:AlternateContent>
        <mc:AlternateContent xmlns:mc="http://schemas.openxmlformats.org/markup-compatibility/2006">
          <mc:Choice Requires="x14">
            <control shapeId="10247" r:id="rId10" name="チェック 7">
              <controlPr defaultSize="0" autoPict="0">
                <anchor moveWithCells="1">
                  <from>
                    <xdr:col>5</xdr:col>
                    <xdr:colOff>0</xdr:colOff>
                    <xdr:row>9</xdr:row>
                    <xdr:rowOff>0</xdr:rowOff>
                  </from>
                  <to>
                    <xdr:col>5</xdr:col>
                    <xdr:colOff>304800</xdr:colOff>
                    <xdr:row>9</xdr:row>
                    <xdr:rowOff>209550</xdr:rowOff>
                  </to>
                </anchor>
              </controlPr>
            </control>
          </mc:Choice>
        </mc:AlternateContent>
        <mc:AlternateContent xmlns:mc="http://schemas.openxmlformats.org/markup-compatibility/2006">
          <mc:Choice Requires="x14">
            <control shapeId="10248" r:id="rId11" name="チェック 8">
              <controlPr defaultSize="0" autoPict="0">
                <anchor moveWithCells="1">
                  <from>
                    <xdr:col>5</xdr:col>
                    <xdr:colOff>0</xdr:colOff>
                    <xdr:row>10</xdr:row>
                    <xdr:rowOff>0</xdr:rowOff>
                  </from>
                  <to>
                    <xdr:col>5</xdr:col>
                    <xdr:colOff>304800</xdr:colOff>
                    <xdr:row>10</xdr:row>
                    <xdr:rowOff>209550</xdr:rowOff>
                  </to>
                </anchor>
              </controlPr>
            </control>
          </mc:Choice>
        </mc:AlternateContent>
        <mc:AlternateContent xmlns:mc="http://schemas.openxmlformats.org/markup-compatibility/2006">
          <mc:Choice Requires="x14">
            <control shapeId="10249" r:id="rId12" name="チェック 9">
              <controlPr defaultSize="0" autoPict="0">
                <anchor moveWithCells="1">
                  <from>
                    <xdr:col>5</xdr:col>
                    <xdr:colOff>0</xdr:colOff>
                    <xdr:row>13</xdr:row>
                    <xdr:rowOff>0</xdr:rowOff>
                  </from>
                  <to>
                    <xdr:col>5</xdr:col>
                    <xdr:colOff>304800</xdr:colOff>
                    <xdr:row>13</xdr:row>
                    <xdr:rowOff>209550</xdr:rowOff>
                  </to>
                </anchor>
              </controlPr>
            </control>
          </mc:Choice>
        </mc:AlternateContent>
        <mc:AlternateContent xmlns:mc="http://schemas.openxmlformats.org/markup-compatibility/2006">
          <mc:Choice Requires="x14">
            <control shapeId="10250" r:id="rId13" name="チェック 10">
              <controlPr defaultSize="0" autoPict="0">
                <anchor moveWithCells="1">
                  <from>
                    <xdr:col>5</xdr:col>
                    <xdr:colOff>0</xdr:colOff>
                    <xdr:row>16</xdr:row>
                    <xdr:rowOff>0</xdr:rowOff>
                  </from>
                  <to>
                    <xdr:col>5</xdr:col>
                    <xdr:colOff>304800</xdr:colOff>
                    <xdr:row>16</xdr:row>
                    <xdr:rowOff>209550</xdr:rowOff>
                  </to>
                </anchor>
              </controlPr>
            </control>
          </mc:Choice>
        </mc:AlternateContent>
        <mc:AlternateContent xmlns:mc="http://schemas.openxmlformats.org/markup-compatibility/2006">
          <mc:Choice Requires="x14">
            <control shapeId="10251" r:id="rId14" name="チェック 11">
              <controlPr defaultSize="0" autoPict="0">
                <anchor moveWithCells="1">
                  <from>
                    <xdr:col>5</xdr:col>
                    <xdr:colOff>0</xdr:colOff>
                    <xdr:row>17</xdr:row>
                    <xdr:rowOff>0</xdr:rowOff>
                  </from>
                  <to>
                    <xdr:col>5</xdr:col>
                    <xdr:colOff>304800</xdr:colOff>
                    <xdr:row>17</xdr:row>
                    <xdr:rowOff>209550</xdr:rowOff>
                  </to>
                </anchor>
              </controlPr>
            </control>
          </mc:Choice>
        </mc:AlternateContent>
        <mc:AlternateContent xmlns:mc="http://schemas.openxmlformats.org/markup-compatibility/2006">
          <mc:Choice Requires="x14">
            <control shapeId="10252" r:id="rId15" name="チェック 12">
              <controlPr defaultSize="0" autoPict="0">
                <anchor moveWithCells="1">
                  <from>
                    <xdr:col>5</xdr:col>
                    <xdr:colOff>0</xdr:colOff>
                    <xdr:row>18</xdr:row>
                    <xdr:rowOff>0</xdr:rowOff>
                  </from>
                  <to>
                    <xdr:col>5</xdr:col>
                    <xdr:colOff>304800</xdr:colOff>
                    <xdr:row>18</xdr:row>
                    <xdr:rowOff>209550</xdr:rowOff>
                  </to>
                </anchor>
              </controlPr>
            </control>
          </mc:Choice>
        </mc:AlternateContent>
        <mc:AlternateContent xmlns:mc="http://schemas.openxmlformats.org/markup-compatibility/2006">
          <mc:Choice Requires="x14">
            <control shapeId="10253" r:id="rId16" name="チェック 13">
              <controlPr defaultSize="0" autoPict="0">
                <anchor moveWithCells="1">
                  <from>
                    <xdr:col>5</xdr:col>
                    <xdr:colOff>0</xdr:colOff>
                    <xdr:row>19</xdr:row>
                    <xdr:rowOff>0</xdr:rowOff>
                  </from>
                  <to>
                    <xdr:col>5</xdr:col>
                    <xdr:colOff>304800</xdr:colOff>
                    <xdr:row>19</xdr:row>
                    <xdr:rowOff>209550</xdr:rowOff>
                  </to>
                </anchor>
              </controlPr>
            </control>
          </mc:Choice>
        </mc:AlternateContent>
        <mc:AlternateContent xmlns:mc="http://schemas.openxmlformats.org/markup-compatibility/2006">
          <mc:Choice Requires="x14">
            <control shapeId="10254" r:id="rId17" name="チェック 14">
              <controlPr defaultSize="0" autoPict="0">
                <anchor moveWithCells="1">
                  <from>
                    <xdr:col>5</xdr:col>
                    <xdr:colOff>0</xdr:colOff>
                    <xdr:row>20</xdr:row>
                    <xdr:rowOff>0</xdr:rowOff>
                  </from>
                  <to>
                    <xdr:col>5</xdr:col>
                    <xdr:colOff>304800</xdr:colOff>
                    <xdr:row>21</xdr:row>
                    <xdr:rowOff>28575</xdr:rowOff>
                  </to>
                </anchor>
              </controlPr>
            </control>
          </mc:Choice>
        </mc:AlternateContent>
        <mc:AlternateContent xmlns:mc="http://schemas.openxmlformats.org/markup-compatibility/2006">
          <mc:Choice Requires="x14">
            <control shapeId="10255" r:id="rId18" name="チェック 15">
              <controlPr defaultSize="0" autoPict="0">
                <anchor moveWithCells="1">
                  <from>
                    <xdr:col>5</xdr:col>
                    <xdr:colOff>0</xdr:colOff>
                    <xdr:row>24</xdr:row>
                    <xdr:rowOff>0</xdr:rowOff>
                  </from>
                  <to>
                    <xdr:col>5</xdr:col>
                    <xdr:colOff>304800</xdr:colOff>
                    <xdr:row>25</xdr:row>
                    <xdr:rowOff>28575</xdr:rowOff>
                  </to>
                </anchor>
              </controlPr>
            </control>
          </mc:Choice>
        </mc:AlternateContent>
        <mc:AlternateContent xmlns:mc="http://schemas.openxmlformats.org/markup-compatibility/2006">
          <mc:Choice Requires="x14">
            <control shapeId="10256" r:id="rId19" name="チェック 16">
              <controlPr defaultSize="0" autoPict="0">
                <anchor moveWithCells="1">
                  <from>
                    <xdr:col>5</xdr:col>
                    <xdr:colOff>0</xdr:colOff>
                    <xdr:row>26</xdr:row>
                    <xdr:rowOff>0</xdr:rowOff>
                  </from>
                  <to>
                    <xdr:col>5</xdr:col>
                    <xdr:colOff>304800</xdr:colOff>
                    <xdr:row>26</xdr:row>
                    <xdr:rowOff>209550</xdr:rowOff>
                  </to>
                </anchor>
              </controlPr>
            </control>
          </mc:Choice>
        </mc:AlternateContent>
        <mc:AlternateContent xmlns:mc="http://schemas.openxmlformats.org/markup-compatibility/2006">
          <mc:Choice Requires="x14">
            <control shapeId="10257" r:id="rId20" name="チェック 17">
              <controlPr defaultSize="0" autoPict="0">
                <anchor moveWithCells="1">
                  <from>
                    <xdr:col>5</xdr:col>
                    <xdr:colOff>0</xdr:colOff>
                    <xdr:row>30</xdr:row>
                    <xdr:rowOff>0</xdr:rowOff>
                  </from>
                  <to>
                    <xdr:col>5</xdr:col>
                    <xdr:colOff>304800</xdr:colOff>
                    <xdr:row>31</xdr:row>
                    <xdr:rowOff>28575</xdr:rowOff>
                  </to>
                </anchor>
              </controlPr>
            </control>
          </mc:Choice>
        </mc:AlternateContent>
        <mc:AlternateContent xmlns:mc="http://schemas.openxmlformats.org/markup-compatibility/2006">
          <mc:Choice Requires="x14">
            <control shapeId="10258" r:id="rId21" name="チェック 18">
              <controlPr defaultSize="0" autoPict="0">
                <anchor moveWithCells="1">
                  <from>
                    <xdr:col>5</xdr:col>
                    <xdr:colOff>0</xdr:colOff>
                    <xdr:row>35</xdr:row>
                    <xdr:rowOff>0</xdr:rowOff>
                  </from>
                  <to>
                    <xdr:col>5</xdr:col>
                    <xdr:colOff>304800</xdr:colOff>
                    <xdr:row>36</xdr:row>
                    <xdr:rowOff>28575</xdr:rowOff>
                  </to>
                </anchor>
              </controlPr>
            </control>
          </mc:Choice>
        </mc:AlternateContent>
        <mc:AlternateContent xmlns:mc="http://schemas.openxmlformats.org/markup-compatibility/2006">
          <mc:Choice Requires="x14">
            <control shapeId="10259" r:id="rId22" name="チェック 19">
              <controlPr defaultSize="0" autoPict="0">
                <anchor moveWithCells="1">
                  <from>
                    <xdr:col>5</xdr:col>
                    <xdr:colOff>0</xdr:colOff>
                    <xdr:row>36</xdr:row>
                    <xdr:rowOff>0</xdr:rowOff>
                  </from>
                  <to>
                    <xdr:col>5</xdr:col>
                    <xdr:colOff>304800</xdr:colOff>
                    <xdr:row>36</xdr:row>
                    <xdr:rowOff>209550</xdr:rowOff>
                  </to>
                </anchor>
              </controlPr>
            </control>
          </mc:Choice>
        </mc:AlternateContent>
        <mc:AlternateContent xmlns:mc="http://schemas.openxmlformats.org/markup-compatibility/2006">
          <mc:Choice Requires="x14">
            <control shapeId="10260" r:id="rId23" name="チェック 20">
              <controlPr defaultSize="0" autoPict="0">
                <anchor moveWithCells="1">
                  <from>
                    <xdr:col>5</xdr:col>
                    <xdr:colOff>0</xdr:colOff>
                    <xdr:row>41</xdr:row>
                    <xdr:rowOff>0</xdr:rowOff>
                  </from>
                  <to>
                    <xdr:col>5</xdr:col>
                    <xdr:colOff>304800</xdr:colOff>
                    <xdr:row>41</xdr:row>
                    <xdr:rowOff>209550</xdr:rowOff>
                  </to>
                </anchor>
              </controlPr>
            </control>
          </mc:Choice>
        </mc:AlternateContent>
        <mc:AlternateContent xmlns:mc="http://schemas.openxmlformats.org/markup-compatibility/2006">
          <mc:Choice Requires="x14">
            <control shapeId="10261" r:id="rId24" name="チェック 21">
              <controlPr defaultSize="0" autoPict="0">
                <anchor moveWithCells="1">
                  <from>
                    <xdr:col>5</xdr:col>
                    <xdr:colOff>0</xdr:colOff>
                    <xdr:row>43</xdr:row>
                    <xdr:rowOff>0</xdr:rowOff>
                  </from>
                  <to>
                    <xdr:col>5</xdr:col>
                    <xdr:colOff>304800</xdr:colOff>
                    <xdr:row>43</xdr:row>
                    <xdr:rowOff>209550</xdr:rowOff>
                  </to>
                </anchor>
              </controlPr>
            </control>
          </mc:Choice>
        </mc:AlternateContent>
        <mc:AlternateContent xmlns:mc="http://schemas.openxmlformats.org/markup-compatibility/2006">
          <mc:Choice Requires="x14">
            <control shapeId="10262" r:id="rId25" name="チェック 22">
              <controlPr defaultSize="0" autoPict="0">
                <anchor moveWithCells="1">
                  <from>
                    <xdr:col>5</xdr:col>
                    <xdr:colOff>0</xdr:colOff>
                    <xdr:row>44</xdr:row>
                    <xdr:rowOff>0</xdr:rowOff>
                  </from>
                  <to>
                    <xdr:col>5</xdr:col>
                    <xdr:colOff>304800</xdr:colOff>
                    <xdr:row>44</xdr:row>
                    <xdr:rowOff>209550</xdr:rowOff>
                  </to>
                </anchor>
              </controlPr>
            </control>
          </mc:Choice>
        </mc:AlternateContent>
        <mc:AlternateContent xmlns:mc="http://schemas.openxmlformats.org/markup-compatibility/2006">
          <mc:Choice Requires="x14">
            <control shapeId="10263" r:id="rId26" name="チェック 23">
              <controlPr defaultSize="0" autoPict="0">
                <anchor moveWithCells="1">
                  <from>
                    <xdr:col>5</xdr:col>
                    <xdr:colOff>0</xdr:colOff>
                    <xdr:row>45</xdr:row>
                    <xdr:rowOff>0</xdr:rowOff>
                  </from>
                  <to>
                    <xdr:col>5</xdr:col>
                    <xdr:colOff>304800</xdr:colOff>
                    <xdr:row>45</xdr:row>
                    <xdr:rowOff>209550</xdr:rowOff>
                  </to>
                </anchor>
              </controlPr>
            </control>
          </mc:Choice>
        </mc:AlternateContent>
        <mc:AlternateContent xmlns:mc="http://schemas.openxmlformats.org/markup-compatibility/2006">
          <mc:Choice Requires="x14">
            <control shapeId="10264" r:id="rId27" name="チェック 24">
              <controlPr defaultSize="0" autoPict="0">
                <anchor moveWithCells="1">
                  <from>
                    <xdr:col>5</xdr:col>
                    <xdr:colOff>0</xdr:colOff>
                    <xdr:row>46</xdr:row>
                    <xdr:rowOff>0</xdr:rowOff>
                  </from>
                  <to>
                    <xdr:col>5</xdr:col>
                    <xdr:colOff>304800</xdr:colOff>
                    <xdr:row>47</xdr:row>
                    <xdr:rowOff>28575</xdr:rowOff>
                  </to>
                </anchor>
              </controlPr>
            </control>
          </mc:Choice>
        </mc:AlternateContent>
        <mc:AlternateContent xmlns:mc="http://schemas.openxmlformats.org/markup-compatibility/2006">
          <mc:Choice Requires="x14">
            <control shapeId="10265" r:id="rId28" name="チェック 25">
              <controlPr defaultSize="0" autoPict="0">
                <anchor moveWithCells="1">
                  <from>
                    <xdr:col>5</xdr:col>
                    <xdr:colOff>0</xdr:colOff>
                    <xdr:row>47</xdr:row>
                    <xdr:rowOff>0</xdr:rowOff>
                  </from>
                  <to>
                    <xdr:col>5</xdr:col>
                    <xdr:colOff>304800</xdr:colOff>
                    <xdr:row>47</xdr:row>
                    <xdr:rowOff>209550</xdr:rowOff>
                  </to>
                </anchor>
              </controlPr>
            </control>
          </mc:Choice>
        </mc:AlternateContent>
        <mc:AlternateContent xmlns:mc="http://schemas.openxmlformats.org/markup-compatibility/2006">
          <mc:Choice Requires="x14">
            <control shapeId="10266" r:id="rId29" name="チェック 26">
              <controlPr defaultSize="0" autoPict="0">
                <anchor moveWithCells="1">
                  <from>
                    <xdr:col>5</xdr:col>
                    <xdr:colOff>0</xdr:colOff>
                    <xdr:row>48</xdr:row>
                    <xdr:rowOff>0</xdr:rowOff>
                  </from>
                  <to>
                    <xdr:col>5</xdr:col>
                    <xdr:colOff>304800</xdr:colOff>
                    <xdr:row>48</xdr:row>
                    <xdr:rowOff>209550</xdr:rowOff>
                  </to>
                </anchor>
              </controlPr>
            </control>
          </mc:Choice>
        </mc:AlternateContent>
        <mc:AlternateContent xmlns:mc="http://schemas.openxmlformats.org/markup-compatibility/2006">
          <mc:Choice Requires="x14">
            <control shapeId="10267" r:id="rId30" name="チェック 27">
              <controlPr defaultSize="0" autoPict="0">
                <anchor moveWithCells="1">
                  <from>
                    <xdr:col>5</xdr:col>
                    <xdr:colOff>0</xdr:colOff>
                    <xdr:row>49</xdr:row>
                    <xdr:rowOff>0</xdr:rowOff>
                  </from>
                  <to>
                    <xdr:col>5</xdr:col>
                    <xdr:colOff>304800</xdr:colOff>
                    <xdr:row>49</xdr:row>
                    <xdr:rowOff>209550</xdr:rowOff>
                  </to>
                </anchor>
              </controlPr>
            </control>
          </mc:Choice>
        </mc:AlternateContent>
        <mc:AlternateContent xmlns:mc="http://schemas.openxmlformats.org/markup-compatibility/2006">
          <mc:Choice Requires="x14">
            <control shapeId="10268" r:id="rId31" name="チェック 28">
              <controlPr defaultSize="0" autoPict="0">
                <anchor moveWithCells="1">
                  <from>
                    <xdr:col>5</xdr:col>
                    <xdr:colOff>0</xdr:colOff>
                    <xdr:row>51</xdr:row>
                    <xdr:rowOff>0</xdr:rowOff>
                  </from>
                  <to>
                    <xdr:col>5</xdr:col>
                    <xdr:colOff>304800</xdr:colOff>
                    <xdr:row>52</xdr:row>
                    <xdr:rowOff>28575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2:IF63"/>
  <sheetViews>
    <sheetView view="pageBreakPreview" topLeftCell="B1" zoomScale="80" zoomScaleNormal="75" zoomScaleSheetLayoutView="80" workbookViewId="0">
      <pane xSplit="1" ySplit="4" topLeftCell="C5" activePane="bottomRight" state="frozen"/>
      <selection pane="topRight"/>
      <selection pane="bottomLeft"/>
      <selection pane="bottomRight" activeCell="S10" sqref="S10"/>
    </sheetView>
  </sheetViews>
  <sheetFormatPr defaultRowHeight="15"/>
  <cols>
    <col min="1" max="1" width="2.77734375" style="563" hidden="1" customWidth="1"/>
    <col min="2" max="2" width="14.88671875" style="563" customWidth="1"/>
    <col min="3" max="3" width="15.88671875" style="564" customWidth="1"/>
    <col min="4" max="4" width="40.6640625" style="564" customWidth="1"/>
    <col min="5" max="6" width="15.6640625" style="565" customWidth="1"/>
    <col min="7" max="7" width="3.33203125" style="563" hidden="1" customWidth="1"/>
    <col min="8" max="8" width="5.6640625" style="563" hidden="1" customWidth="1"/>
    <col min="9" max="9" width="5.21875" style="563" hidden="1" customWidth="1"/>
    <col min="10" max="10" width="5.88671875" style="563" hidden="1" customWidth="1"/>
    <col min="11" max="12" width="5.109375" style="563" hidden="1" customWidth="1"/>
    <col min="13" max="13" width="5.21875" style="563" hidden="1" customWidth="1"/>
    <col min="14" max="14" width="9" style="563" hidden="1" customWidth="1"/>
    <col min="15" max="15" width="20.6640625" style="563" customWidth="1"/>
    <col min="16" max="16" width="39" style="564" customWidth="1"/>
    <col min="17" max="240" width="9" style="563" bestFit="1" customWidth="1"/>
  </cols>
  <sheetData>
    <row r="2" spans="2:16">
      <c r="B2" s="1068" t="s">
        <v>1118</v>
      </c>
      <c r="C2" s="1105"/>
      <c r="D2" s="1106"/>
      <c r="E2" s="1069"/>
      <c r="F2" s="1069"/>
      <c r="H2" s="1068" t="s">
        <v>1117</v>
      </c>
      <c r="I2" s="1069"/>
      <c r="J2" s="1069"/>
      <c r="K2" s="1069"/>
      <c r="L2" s="1069"/>
      <c r="M2" s="1070"/>
      <c r="O2" s="1063" t="s">
        <v>230</v>
      </c>
      <c r="P2" s="1063" t="s">
        <v>394</v>
      </c>
    </row>
    <row r="3" spans="2:16">
      <c r="B3" s="1066" t="s">
        <v>1196</v>
      </c>
      <c r="C3" s="1063" t="s">
        <v>795</v>
      </c>
      <c r="D3" s="1063" t="s">
        <v>27</v>
      </c>
      <c r="E3" s="585" t="s">
        <v>342</v>
      </c>
      <c r="F3" s="593" t="s">
        <v>1125</v>
      </c>
      <c r="H3" s="610" t="s">
        <v>1131</v>
      </c>
      <c r="I3" s="610" t="s">
        <v>338</v>
      </c>
      <c r="J3" s="610" t="s">
        <v>964</v>
      </c>
      <c r="K3" s="610" t="s">
        <v>1125</v>
      </c>
      <c r="L3" s="610" t="s">
        <v>184</v>
      </c>
      <c r="M3" s="610" t="s">
        <v>1239</v>
      </c>
      <c r="N3" s="617"/>
      <c r="O3" s="1064"/>
      <c r="P3" s="1064"/>
    </row>
    <row r="4" spans="2:16">
      <c r="B4" s="1082"/>
      <c r="C4" s="1082"/>
      <c r="D4" s="1082"/>
      <c r="E4" s="627" t="s">
        <v>571</v>
      </c>
      <c r="F4" s="602" t="s">
        <v>571</v>
      </c>
      <c r="G4" s="607"/>
      <c r="H4" s="1107" t="s">
        <v>944</v>
      </c>
      <c r="I4" s="1108"/>
      <c r="J4" s="1108"/>
      <c r="K4" s="1108"/>
      <c r="L4" s="1108"/>
      <c r="M4" s="1109"/>
      <c r="N4" s="615"/>
      <c r="O4" s="1065"/>
      <c r="P4" s="1065"/>
    </row>
    <row r="5" spans="2:16" ht="27" customHeight="1">
      <c r="B5" s="1042" t="s">
        <v>825</v>
      </c>
      <c r="C5" s="1080" t="s">
        <v>979</v>
      </c>
      <c r="D5" s="578" t="s">
        <v>483</v>
      </c>
      <c r="E5" s="1086" t="b">
        <v>0</v>
      </c>
      <c r="F5" s="1052" t="b">
        <v>0</v>
      </c>
      <c r="G5" s="608"/>
      <c r="H5" s="613"/>
      <c r="I5" s="613"/>
      <c r="J5" s="613"/>
      <c r="K5" s="613"/>
      <c r="L5" s="613"/>
      <c r="M5" s="613"/>
      <c r="N5" s="613"/>
      <c r="O5" s="613"/>
      <c r="P5" s="578" t="s">
        <v>1391</v>
      </c>
    </row>
    <row r="6" spans="2:16" ht="27">
      <c r="B6" s="1082"/>
      <c r="C6" s="1044"/>
      <c r="D6" s="580" t="s">
        <v>1280</v>
      </c>
      <c r="E6" s="1087"/>
      <c r="F6" s="1059"/>
      <c r="G6" s="607"/>
      <c r="H6" s="615"/>
      <c r="I6" s="615"/>
      <c r="J6" s="615"/>
      <c r="K6" s="615"/>
      <c r="L6" s="615"/>
      <c r="M6" s="615"/>
      <c r="N6" s="615"/>
      <c r="O6" s="615"/>
      <c r="P6" s="580" t="s">
        <v>1427</v>
      </c>
    </row>
    <row r="7" spans="2:16" ht="20.25" customHeight="1">
      <c r="B7" s="1117"/>
      <c r="C7" s="1080" t="s">
        <v>1416</v>
      </c>
      <c r="D7" s="578" t="s">
        <v>1333</v>
      </c>
      <c r="E7" s="1110" t="b">
        <v>1</v>
      </c>
      <c r="F7" s="1052" t="b">
        <v>0</v>
      </c>
      <c r="G7" s="608"/>
      <c r="H7" s="613"/>
      <c r="I7" s="613"/>
      <c r="J7" s="613"/>
      <c r="K7" s="613"/>
      <c r="L7" s="613"/>
      <c r="M7" s="613"/>
      <c r="N7" s="613"/>
      <c r="O7" s="613" t="b">
        <v>0</v>
      </c>
      <c r="P7" s="578" t="s">
        <v>355</v>
      </c>
    </row>
    <row r="8" spans="2:16" ht="19.5" customHeight="1">
      <c r="B8" s="1067"/>
      <c r="C8" s="1075"/>
      <c r="D8" s="583" t="s">
        <v>1419</v>
      </c>
      <c r="E8" s="1111"/>
      <c r="F8" s="1057"/>
      <c r="G8" s="605"/>
      <c r="H8" s="619"/>
      <c r="I8" s="619"/>
      <c r="J8" s="619"/>
      <c r="K8" s="619"/>
      <c r="L8" s="619"/>
      <c r="M8" s="619"/>
      <c r="N8" s="619"/>
      <c r="O8" s="619"/>
      <c r="P8" s="583" t="s">
        <v>355</v>
      </c>
    </row>
    <row r="9" spans="2:16" ht="18" customHeight="1">
      <c r="B9" s="1067"/>
      <c r="C9" s="1075"/>
      <c r="D9" s="583" t="s">
        <v>23</v>
      </c>
      <c r="E9" s="1111"/>
      <c r="F9" s="1057"/>
      <c r="G9" s="605"/>
      <c r="H9" s="619"/>
      <c r="I9" s="619"/>
      <c r="J9" s="619"/>
      <c r="K9" s="619"/>
      <c r="L9" s="619"/>
      <c r="M9" s="619"/>
      <c r="N9" s="619"/>
      <c r="O9" s="619"/>
      <c r="P9" s="583" t="s">
        <v>355</v>
      </c>
    </row>
    <row r="10" spans="2:16" ht="87.75" customHeight="1">
      <c r="B10" s="1067"/>
      <c r="C10" s="1075"/>
      <c r="D10" s="583" t="s">
        <v>125</v>
      </c>
      <c r="E10" s="1111"/>
      <c r="F10" s="1057"/>
      <c r="G10" s="605"/>
      <c r="H10" s="619"/>
      <c r="I10" s="619"/>
      <c r="J10" s="619"/>
      <c r="K10" s="619"/>
      <c r="L10" s="619"/>
      <c r="M10" s="619"/>
      <c r="N10" s="619"/>
      <c r="O10" s="619"/>
      <c r="P10" s="583" t="s">
        <v>1391</v>
      </c>
    </row>
    <row r="11" spans="2:16" ht="57" customHeight="1">
      <c r="B11" s="1067"/>
      <c r="C11" s="1081"/>
      <c r="D11" s="583" t="s">
        <v>339</v>
      </c>
      <c r="E11" s="1111"/>
      <c r="F11" s="1057"/>
      <c r="G11" s="605"/>
      <c r="H11" s="619"/>
      <c r="I11" s="619"/>
      <c r="J11" s="619"/>
      <c r="K11" s="619"/>
      <c r="L11" s="619"/>
      <c r="M11" s="619"/>
      <c r="N11" s="619"/>
      <c r="O11" s="619"/>
      <c r="P11" s="583" t="s">
        <v>118</v>
      </c>
    </row>
    <row r="12" spans="2:16" ht="22.5" customHeight="1">
      <c r="B12" s="1067"/>
      <c r="C12" s="1081"/>
      <c r="D12" s="582" t="s">
        <v>1420</v>
      </c>
      <c r="E12" s="1112"/>
      <c r="F12" s="1053"/>
      <c r="H12" s="617"/>
      <c r="I12" s="617"/>
      <c r="J12" s="617"/>
      <c r="K12" s="617"/>
      <c r="L12" s="617"/>
      <c r="M12" s="617"/>
      <c r="N12" s="617"/>
      <c r="O12" s="617"/>
      <c r="P12" s="582" t="s">
        <v>552</v>
      </c>
    </row>
    <row r="13" spans="2:16" ht="21" customHeight="1">
      <c r="B13" s="1067"/>
      <c r="C13" s="614" t="s">
        <v>652</v>
      </c>
      <c r="D13" s="574" t="s">
        <v>439</v>
      </c>
      <c r="E13" s="1077" t="b">
        <v>0</v>
      </c>
      <c r="F13" s="1056" t="b">
        <v>0</v>
      </c>
      <c r="G13" s="643"/>
      <c r="H13" s="611"/>
      <c r="I13" s="611"/>
      <c r="J13" s="611"/>
      <c r="K13" s="611"/>
      <c r="L13" s="611"/>
      <c r="M13" s="611"/>
      <c r="N13" s="611"/>
      <c r="O13" s="611"/>
      <c r="P13" s="574" t="s">
        <v>355</v>
      </c>
    </row>
    <row r="14" spans="2:16" ht="20.25" customHeight="1">
      <c r="B14" s="1067"/>
      <c r="C14" s="572"/>
      <c r="D14" s="575" t="s">
        <v>1421</v>
      </c>
      <c r="E14" s="1079"/>
      <c r="F14" s="1053"/>
      <c r="G14" s="642"/>
      <c r="H14" s="572"/>
      <c r="I14" s="572"/>
      <c r="J14" s="572"/>
      <c r="K14" s="572"/>
      <c r="L14" s="572"/>
      <c r="M14" s="572"/>
      <c r="N14" s="572"/>
      <c r="O14" s="572"/>
      <c r="P14" s="575" t="s">
        <v>1391</v>
      </c>
    </row>
    <row r="15" spans="2:16" ht="33" customHeight="1">
      <c r="B15" s="1067"/>
      <c r="C15" s="1075" t="s">
        <v>1323</v>
      </c>
      <c r="D15" s="583" t="s">
        <v>1210</v>
      </c>
      <c r="E15" s="1077" t="b">
        <v>0</v>
      </c>
      <c r="F15" s="1056" t="b">
        <v>0</v>
      </c>
      <c r="G15" s="605"/>
      <c r="H15" s="619"/>
      <c r="I15" s="619"/>
      <c r="J15" s="619"/>
      <c r="K15" s="619"/>
      <c r="L15" s="619"/>
      <c r="M15" s="619"/>
      <c r="N15" s="619"/>
      <c r="O15" s="619"/>
      <c r="P15" s="583" t="s">
        <v>1391</v>
      </c>
    </row>
    <row r="16" spans="2:16">
      <c r="B16" s="1067"/>
      <c r="C16" s="1099"/>
      <c r="D16" s="575" t="s">
        <v>1222</v>
      </c>
      <c r="E16" s="1079"/>
      <c r="F16" s="1053"/>
      <c r="H16" s="572"/>
      <c r="I16" s="572"/>
      <c r="J16" s="572"/>
      <c r="K16" s="572"/>
      <c r="L16" s="572"/>
      <c r="M16" s="572"/>
      <c r="N16" s="617"/>
      <c r="O16" s="572"/>
      <c r="P16" s="575" t="s">
        <v>1391</v>
      </c>
    </row>
    <row r="17" spans="2:16" ht="20.25" customHeight="1">
      <c r="B17" s="1118"/>
      <c r="C17" s="577" t="s">
        <v>361</v>
      </c>
      <c r="D17" s="577" t="s">
        <v>1422</v>
      </c>
      <c r="E17" s="636"/>
      <c r="F17" s="598"/>
      <c r="G17" s="607"/>
      <c r="H17" s="570"/>
      <c r="I17" s="570"/>
      <c r="J17" s="570"/>
      <c r="K17" s="570"/>
      <c r="L17" s="570"/>
      <c r="M17" s="570"/>
      <c r="N17" s="615"/>
      <c r="O17" s="570"/>
      <c r="P17" s="577" t="s">
        <v>744</v>
      </c>
    </row>
    <row r="18" spans="2:16" ht="31.5" customHeight="1">
      <c r="B18" s="1080" t="s">
        <v>912</v>
      </c>
      <c r="C18" s="582" t="s">
        <v>910</v>
      </c>
      <c r="D18" s="582" t="s">
        <v>316</v>
      </c>
      <c r="E18" s="1086" t="b">
        <v>0</v>
      </c>
      <c r="F18" s="1049"/>
      <c r="H18" s="617"/>
      <c r="I18" s="617"/>
      <c r="J18" s="617"/>
      <c r="K18" s="617"/>
      <c r="L18" s="617"/>
      <c r="M18" s="617"/>
      <c r="N18" s="617"/>
      <c r="O18" s="617"/>
      <c r="P18" s="582"/>
    </row>
    <row r="19" spans="2:16" ht="22.5" customHeight="1">
      <c r="B19" s="1075"/>
      <c r="C19" s="582"/>
      <c r="D19" s="576" t="s">
        <v>418</v>
      </c>
      <c r="E19" s="1078"/>
      <c r="F19" s="1050"/>
      <c r="G19" s="606"/>
      <c r="H19" s="612"/>
      <c r="I19" s="612"/>
      <c r="J19" s="612"/>
      <c r="K19" s="612"/>
      <c r="L19" s="612"/>
      <c r="M19" s="612"/>
      <c r="N19" s="612"/>
      <c r="O19" s="612"/>
      <c r="P19" s="576"/>
    </row>
    <row r="20" spans="2:16" ht="26.25" customHeight="1">
      <c r="B20" s="1075"/>
      <c r="C20" s="582"/>
      <c r="D20" s="582" t="s">
        <v>957</v>
      </c>
      <c r="E20" s="1079"/>
      <c r="F20" s="1051"/>
      <c r="H20" s="617"/>
      <c r="I20" s="617"/>
      <c r="J20" s="617"/>
      <c r="K20" s="617"/>
      <c r="L20" s="617"/>
      <c r="M20" s="617"/>
      <c r="N20" s="617"/>
      <c r="O20" s="617"/>
      <c r="P20" s="582" t="s">
        <v>1383</v>
      </c>
    </row>
    <row r="21" spans="2:16" ht="21.75" customHeight="1">
      <c r="B21" s="1075"/>
      <c r="C21" s="579" t="s">
        <v>46</v>
      </c>
      <c r="D21" s="574" t="s">
        <v>994</v>
      </c>
      <c r="E21" s="1084"/>
      <c r="F21" s="1056" t="b">
        <v>0</v>
      </c>
      <c r="G21" s="605"/>
      <c r="H21" s="611"/>
      <c r="I21" s="611"/>
      <c r="J21" s="611"/>
      <c r="K21" s="611"/>
      <c r="L21" s="611"/>
      <c r="M21" s="611"/>
      <c r="N21" s="619"/>
      <c r="O21" s="611"/>
      <c r="P21" s="574" t="s">
        <v>328</v>
      </c>
    </row>
    <row r="22" spans="2:16" ht="29.25" customHeight="1">
      <c r="B22" s="1083"/>
      <c r="C22" s="580"/>
      <c r="D22" s="580" t="s">
        <v>127</v>
      </c>
      <c r="E22" s="1085"/>
      <c r="F22" s="1059"/>
      <c r="G22" s="607"/>
      <c r="H22" s="615"/>
      <c r="I22" s="615"/>
      <c r="J22" s="615"/>
      <c r="K22" s="615"/>
      <c r="L22" s="615"/>
      <c r="M22" s="615"/>
      <c r="N22" s="615"/>
      <c r="O22" s="615"/>
      <c r="P22" s="580" t="s">
        <v>1391</v>
      </c>
    </row>
    <row r="23" spans="2:16" ht="37.5" customHeight="1">
      <c r="B23" s="1080" t="s">
        <v>233</v>
      </c>
      <c r="C23" s="582" t="s">
        <v>910</v>
      </c>
      <c r="D23" s="582" t="s">
        <v>316</v>
      </c>
      <c r="E23" s="1086" t="b">
        <v>0</v>
      </c>
      <c r="F23" s="1049"/>
      <c r="H23" s="617"/>
      <c r="I23" s="617"/>
      <c r="J23" s="617"/>
      <c r="K23" s="617"/>
      <c r="L23" s="617"/>
      <c r="M23" s="617"/>
      <c r="N23" s="617"/>
      <c r="O23" s="617"/>
      <c r="P23" s="582"/>
    </row>
    <row r="24" spans="2:16" ht="21.75" customHeight="1">
      <c r="B24" s="1075"/>
      <c r="C24" s="582"/>
      <c r="D24" s="576" t="s">
        <v>418</v>
      </c>
      <c r="E24" s="1078"/>
      <c r="F24" s="1050"/>
      <c r="G24" s="606"/>
      <c r="H24" s="612"/>
      <c r="I24" s="612"/>
      <c r="J24" s="612"/>
      <c r="K24" s="612"/>
      <c r="L24" s="612"/>
      <c r="M24" s="612"/>
      <c r="N24" s="612"/>
      <c r="O24" s="612"/>
      <c r="P24" s="576"/>
    </row>
    <row r="25" spans="2:16" ht="25.5" customHeight="1">
      <c r="B25" s="1075"/>
      <c r="C25" s="575"/>
      <c r="D25" s="582" t="s">
        <v>957</v>
      </c>
      <c r="E25" s="1079"/>
      <c r="F25" s="1051"/>
      <c r="G25" s="642"/>
      <c r="H25" s="572"/>
      <c r="I25" s="572"/>
      <c r="J25" s="572"/>
      <c r="K25" s="572"/>
      <c r="L25" s="572"/>
      <c r="M25" s="572"/>
      <c r="N25" s="572"/>
      <c r="O25" s="572"/>
      <c r="P25" s="575" t="s">
        <v>1383</v>
      </c>
    </row>
    <row r="26" spans="2:16" ht="17.25" customHeight="1">
      <c r="B26" s="1075"/>
      <c r="C26" s="1074" t="s">
        <v>46</v>
      </c>
      <c r="D26" s="574" t="s">
        <v>994</v>
      </c>
      <c r="E26" s="1084"/>
      <c r="F26" s="1056" t="b">
        <v>0</v>
      </c>
      <c r="G26" s="643"/>
      <c r="H26" s="611"/>
      <c r="I26" s="611"/>
      <c r="J26" s="611"/>
      <c r="K26" s="611"/>
      <c r="L26" s="611"/>
      <c r="M26" s="611"/>
      <c r="N26" s="611"/>
      <c r="O26" s="611"/>
      <c r="P26" s="574" t="s">
        <v>328</v>
      </c>
    </row>
    <row r="27" spans="2:16" ht="33.75" customHeight="1">
      <c r="B27" s="1075"/>
      <c r="C27" s="1043"/>
      <c r="D27" s="576" t="s">
        <v>313</v>
      </c>
      <c r="E27" s="1092"/>
      <c r="F27" s="1057"/>
      <c r="G27" s="606"/>
      <c r="H27" s="612"/>
      <c r="I27" s="612"/>
      <c r="J27" s="612"/>
      <c r="K27" s="612"/>
      <c r="L27" s="612"/>
      <c r="M27" s="612"/>
      <c r="N27" s="612"/>
      <c r="O27" s="612"/>
      <c r="P27" s="576" t="s">
        <v>1391</v>
      </c>
    </row>
    <row r="28" spans="2:16" ht="24" customHeight="1">
      <c r="B28" s="1083"/>
      <c r="C28" s="1044"/>
      <c r="D28" s="580" t="s">
        <v>59</v>
      </c>
      <c r="E28" s="1085"/>
      <c r="F28" s="1059"/>
      <c r="G28" s="607"/>
      <c r="H28" s="615"/>
      <c r="I28" s="615"/>
      <c r="J28" s="615"/>
      <c r="K28" s="615"/>
      <c r="L28" s="615"/>
      <c r="M28" s="615"/>
      <c r="N28" s="615"/>
      <c r="O28" s="615"/>
      <c r="P28" s="580" t="s">
        <v>753</v>
      </c>
    </row>
    <row r="29" spans="2:16">
      <c r="B29" s="1080" t="s">
        <v>1414</v>
      </c>
      <c r="C29" s="584" t="s">
        <v>910</v>
      </c>
      <c r="D29" s="583" t="s">
        <v>316</v>
      </c>
      <c r="E29" s="1086" t="b">
        <v>1</v>
      </c>
      <c r="F29" s="1049"/>
      <c r="G29" s="605"/>
      <c r="H29" s="619"/>
      <c r="I29" s="619"/>
      <c r="J29" s="619"/>
      <c r="K29" s="619"/>
      <c r="L29" s="619"/>
      <c r="M29" s="619"/>
      <c r="N29" s="619"/>
      <c r="O29" s="619"/>
      <c r="P29" s="583"/>
    </row>
    <row r="30" spans="2:16" ht="21.75" customHeight="1">
      <c r="B30" s="1075"/>
      <c r="C30" s="582"/>
      <c r="D30" s="576" t="s">
        <v>418</v>
      </c>
      <c r="E30" s="1078"/>
      <c r="F30" s="1050"/>
      <c r="G30" s="605"/>
      <c r="H30" s="611"/>
      <c r="I30" s="611"/>
      <c r="J30" s="611"/>
      <c r="K30" s="611"/>
      <c r="L30" s="611"/>
      <c r="M30" s="611"/>
      <c r="N30" s="619"/>
      <c r="O30" s="611"/>
      <c r="P30" s="574"/>
    </row>
    <row r="31" spans="2:16" ht="18.75" customHeight="1">
      <c r="B31" s="1075"/>
      <c r="C31" s="572"/>
      <c r="D31" s="648" t="s">
        <v>957</v>
      </c>
      <c r="E31" s="1079"/>
      <c r="F31" s="1051"/>
      <c r="G31" s="659"/>
      <c r="H31" s="661"/>
      <c r="I31" s="661"/>
      <c r="J31" s="661"/>
      <c r="K31" s="661"/>
      <c r="L31" s="661"/>
      <c r="M31" s="661"/>
      <c r="N31" s="661"/>
      <c r="O31" s="661"/>
      <c r="P31" s="648" t="s">
        <v>1383</v>
      </c>
    </row>
    <row r="32" spans="2:16" ht="20.25" customHeight="1">
      <c r="B32" s="1075"/>
      <c r="C32" s="1075" t="s">
        <v>46</v>
      </c>
      <c r="D32" s="574" t="s">
        <v>994</v>
      </c>
      <c r="E32" s="1084"/>
      <c r="F32" s="1056" t="b">
        <v>1</v>
      </c>
      <c r="G32" s="643"/>
      <c r="H32" s="611"/>
      <c r="I32" s="611"/>
      <c r="J32" s="611"/>
      <c r="K32" s="611"/>
      <c r="L32" s="611"/>
      <c r="M32" s="611"/>
      <c r="N32" s="611"/>
      <c r="O32" s="611"/>
      <c r="P32" s="574" t="s">
        <v>1200</v>
      </c>
    </row>
    <row r="33" spans="2:16" ht="31.5" customHeight="1">
      <c r="B33" s="1083"/>
      <c r="C33" s="1083"/>
      <c r="D33" s="580" t="s">
        <v>368</v>
      </c>
      <c r="E33" s="1085"/>
      <c r="F33" s="1059"/>
      <c r="G33" s="607"/>
      <c r="H33" s="615"/>
      <c r="I33" s="615"/>
      <c r="J33" s="615"/>
      <c r="K33" s="615"/>
      <c r="L33" s="615"/>
      <c r="M33" s="615"/>
      <c r="N33" s="615"/>
      <c r="O33" s="615"/>
      <c r="P33" s="580" t="s">
        <v>1391</v>
      </c>
    </row>
    <row r="34" spans="2:16" ht="18.75" customHeight="1">
      <c r="B34" s="1080" t="s">
        <v>1415</v>
      </c>
      <c r="C34" s="1080" t="s">
        <v>1172</v>
      </c>
      <c r="D34" s="578" t="s">
        <v>119</v>
      </c>
      <c r="E34" s="1086" t="b">
        <v>0</v>
      </c>
      <c r="F34" s="1052" t="b">
        <v>0</v>
      </c>
      <c r="G34" s="608"/>
      <c r="H34" s="613"/>
      <c r="I34" s="613"/>
      <c r="J34" s="613"/>
      <c r="K34" s="613"/>
      <c r="L34" s="613"/>
      <c r="M34" s="613"/>
      <c r="N34" s="613"/>
      <c r="O34" s="613"/>
      <c r="P34" s="578"/>
    </row>
    <row r="35" spans="2:16" ht="21.75" customHeight="1">
      <c r="B35" s="1075"/>
      <c r="C35" s="1081"/>
      <c r="D35" s="576" t="s">
        <v>695</v>
      </c>
      <c r="E35" s="1078"/>
      <c r="F35" s="1057"/>
      <c r="G35" s="606"/>
      <c r="H35" s="612"/>
      <c r="I35" s="612"/>
      <c r="J35" s="612"/>
      <c r="K35" s="612"/>
      <c r="L35" s="612"/>
      <c r="M35" s="612"/>
      <c r="N35" s="612"/>
      <c r="O35" s="612"/>
      <c r="P35" s="576" t="s">
        <v>1200</v>
      </c>
    </row>
    <row r="36" spans="2:16" ht="33.75" customHeight="1">
      <c r="B36" s="1075"/>
      <c r="C36" s="1075" t="s">
        <v>839</v>
      </c>
      <c r="D36" s="583" t="s">
        <v>1423</v>
      </c>
      <c r="E36" s="1078"/>
      <c r="F36" s="1057"/>
      <c r="G36" s="605"/>
      <c r="H36" s="619"/>
      <c r="I36" s="619"/>
      <c r="J36" s="619"/>
      <c r="K36" s="619"/>
      <c r="L36" s="619"/>
      <c r="M36" s="619"/>
      <c r="N36" s="619"/>
      <c r="O36" s="619"/>
      <c r="P36" s="583" t="s">
        <v>1391</v>
      </c>
    </row>
    <row r="37" spans="2:16" ht="24.75" customHeight="1">
      <c r="B37" s="1083"/>
      <c r="C37" s="1083"/>
      <c r="D37" s="580" t="s">
        <v>245</v>
      </c>
      <c r="E37" s="1087"/>
      <c r="F37" s="1059"/>
      <c r="G37" s="607"/>
      <c r="H37" s="615"/>
      <c r="I37" s="615"/>
      <c r="J37" s="615"/>
      <c r="K37" s="615"/>
      <c r="L37" s="615"/>
      <c r="M37" s="615"/>
      <c r="N37" s="615"/>
      <c r="O37" s="615"/>
      <c r="P37" s="580" t="s">
        <v>1428</v>
      </c>
    </row>
    <row r="38" spans="2:16" ht="29.25" customHeight="1">
      <c r="B38" s="584" t="s">
        <v>788</v>
      </c>
      <c r="C38" s="1043" t="s">
        <v>979</v>
      </c>
      <c r="D38" s="582" t="s">
        <v>702</v>
      </c>
      <c r="E38" s="1086" t="b">
        <v>0</v>
      </c>
      <c r="F38" s="1052" t="b">
        <v>0</v>
      </c>
      <c r="H38" s="617"/>
      <c r="I38" s="617"/>
      <c r="J38" s="617"/>
      <c r="K38" s="617"/>
      <c r="L38" s="617"/>
      <c r="M38" s="617"/>
      <c r="N38" s="617"/>
      <c r="O38" s="617"/>
      <c r="P38" s="582"/>
    </row>
    <row r="39" spans="2:16" ht="33.75" customHeight="1">
      <c r="B39" s="582"/>
      <c r="C39" s="1043"/>
      <c r="D39" s="576" t="s">
        <v>1424</v>
      </c>
      <c r="E39" s="1078"/>
      <c r="F39" s="1057"/>
      <c r="G39" s="606"/>
      <c r="H39" s="612"/>
      <c r="I39" s="612"/>
      <c r="J39" s="612"/>
      <c r="K39" s="612"/>
      <c r="L39" s="612"/>
      <c r="M39" s="612"/>
      <c r="N39" s="612"/>
      <c r="O39" s="612"/>
      <c r="P39" s="576" t="s">
        <v>199</v>
      </c>
    </row>
    <row r="40" spans="2:16" ht="33" customHeight="1">
      <c r="B40" s="582"/>
      <c r="C40" s="1043"/>
      <c r="D40" s="576" t="s">
        <v>1268</v>
      </c>
      <c r="E40" s="1078"/>
      <c r="F40" s="1057"/>
      <c r="G40" s="606"/>
      <c r="H40" s="612"/>
      <c r="I40" s="612"/>
      <c r="J40" s="612"/>
      <c r="K40" s="612"/>
      <c r="L40" s="612"/>
      <c r="M40" s="612"/>
      <c r="N40" s="612"/>
      <c r="O40" s="612"/>
      <c r="P40" s="576"/>
    </row>
    <row r="41" spans="2:16" ht="18.75" customHeight="1">
      <c r="B41" s="582"/>
      <c r="C41" s="1045"/>
      <c r="D41" s="575" t="s">
        <v>433</v>
      </c>
      <c r="E41" s="1079"/>
      <c r="F41" s="1053"/>
      <c r="H41" s="572"/>
      <c r="I41" s="572"/>
      <c r="J41" s="572"/>
      <c r="K41" s="572"/>
      <c r="L41" s="572"/>
      <c r="M41" s="572"/>
      <c r="N41" s="617"/>
      <c r="O41" s="572"/>
      <c r="P41" s="575" t="s">
        <v>1225</v>
      </c>
    </row>
    <row r="42" spans="2:16" s="564" customFormat="1" ht="32.25" customHeight="1">
      <c r="B42" s="582"/>
      <c r="C42" s="579" t="s">
        <v>886</v>
      </c>
      <c r="D42" s="579" t="s">
        <v>1049</v>
      </c>
      <c r="E42" s="1077" t="b">
        <v>0</v>
      </c>
      <c r="F42" s="1113" t="b">
        <v>0</v>
      </c>
      <c r="G42" s="662"/>
      <c r="H42" s="579"/>
      <c r="I42" s="579"/>
      <c r="J42" s="579"/>
      <c r="K42" s="579"/>
      <c r="L42" s="579"/>
      <c r="M42" s="579"/>
      <c r="N42" s="579"/>
      <c r="O42" s="579"/>
      <c r="P42" s="579" t="s">
        <v>111</v>
      </c>
    </row>
    <row r="43" spans="2:16" ht="20.25" customHeight="1">
      <c r="B43" s="582"/>
      <c r="C43" s="566"/>
      <c r="D43" s="576" t="s">
        <v>411</v>
      </c>
      <c r="E43" s="1078"/>
      <c r="F43" s="1115"/>
      <c r="G43" s="606"/>
      <c r="H43" s="612"/>
      <c r="I43" s="612"/>
      <c r="J43" s="612"/>
      <c r="K43" s="612"/>
      <c r="L43" s="612"/>
      <c r="M43" s="612"/>
      <c r="N43" s="612"/>
      <c r="O43" s="612"/>
      <c r="P43" s="576"/>
    </row>
    <row r="44" spans="2:16" ht="20.25" customHeight="1">
      <c r="B44" s="582"/>
      <c r="C44" s="582"/>
      <c r="D44" s="576" t="s">
        <v>1165</v>
      </c>
      <c r="E44" s="1078"/>
      <c r="F44" s="1115"/>
      <c r="G44" s="606"/>
      <c r="H44" s="612"/>
      <c r="I44" s="612"/>
      <c r="J44" s="612"/>
      <c r="K44" s="612"/>
      <c r="L44" s="612"/>
      <c r="M44" s="612"/>
      <c r="N44" s="612"/>
      <c r="O44" s="612"/>
      <c r="P44" s="576" t="s">
        <v>1391</v>
      </c>
    </row>
    <row r="45" spans="2:16" ht="24" customHeight="1">
      <c r="B45" s="580"/>
      <c r="C45" s="580"/>
      <c r="D45" s="580" t="s">
        <v>337</v>
      </c>
      <c r="E45" s="1087"/>
      <c r="F45" s="1116"/>
      <c r="G45" s="607"/>
      <c r="H45" s="615"/>
      <c r="I45" s="615"/>
      <c r="J45" s="615"/>
      <c r="K45" s="615"/>
      <c r="L45" s="615"/>
      <c r="M45" s="615"/>
      <c r="N45" s="615"/>
      <c r="O45" s="615"/>
      <c r="P45" s="580" t="s">
        <v>76</v>
      </c>
    </row>
    <row r="46" spans="2:16" ht="27">
      <c r="B46" s="582" t="s">
        <v>601</v>
      </c>
      <c r="C46" s="568" t="s">
        <v>979</v>
      </c>
      <c r="D46" s="575" t="s">
        <v>1425</v>
      </c>
      <c r="E46" s="628" t="b">
        <v>0</v>
      </c>
      <c r="F46" s="595"/>
      <c r="G46" s="642"/>
      <c r="H46" s="572"/>
      <c r="I46" s="572"/>
      <c r="J46" s="572"/>
      <c r="K46" s="572"/>
      <c r="L46" s="572"/>
      <c r="M46" s="572"/>
      <c r="N46" s="572"/>
      <c r="O46" s="572"/>
      <c r="P46" s="575" t="s">
        <v>539</v>
      </c>
    </row>
    <row r="47" spans="2:16" ht="35.25" customHeight="1">
      <c r="B47" s="582"/>
      <c r="C47" s="1074" t="s">
        <v>1417</v>
      </c>
      <c r="D47" s="582" t="s">
        <v>269</v>
      </c>
      <c r="E47" s="1077" t="b">
        <v>0</v>
      </c>
      <c r="F47" s="1056" t="b">
        <v>0</v>
      </c>
      <c r="H47" s="617"/>
      <c r="I47" s="617"/>
      <c r="J47" s="617"/>
      <c r="K47" s="617"/>
      <c r="L47" s="617"/>
      <c r="M47" s="617"/>
      <c r="N47" s="617"/>
      <c r="O47" s="617"/>
      <c r="P47" s="582"/>
    </row>
    <row r="48" spans="2:16" ht="30.75" customHeight="1">
      <c r="B48" s="582"/>
      <c r="C48" s="1075"/>
      <c r="D48" s="576" t="s">
        <v>635</v>
      </c>
      <c r="E48" s="1078"/>
      <c r="F48" s="1057"/>
      <c r="G48" s="606"/>
      <c r="H48" s="612"/>
      <c r="I48" s="612"/>
      <c r="J48" s="612"/>
      <c r="K48" s="612"/>
      <c r="L48" s="612"/>
      <c r="M48" s="612"/>
      <c r="N48" s="612"/>
      <c r="O48" s="612"/>
      <c r="P48" s="576" t="s">
        <v>1391</v>
      </c>
    </row>
    <row r="49" spans="2:16" ht="24.75" customHeight="1">
      <c r="B49" s="582"/>
      <c r="C49" s="1076"/>
      <c r="D49" s="583" t="s">
        <v>1426</v>
      </c>
      <c r="E49" s="1079"/>
      <c r="F49" s="1053"/>
      <c r="G49" s="605"/>
      <c r="H49" s="619"/>
      <c r="I49" s="619"/>
      <c r="J49" s="619"/>
      <c r="K49" s="619"/>
      <c r="L49" s="619"/>
      <c r="M49" s="619"/>
      <c r="N49" s="619"/>
      <c r="O49" s="619"/>
      <c r="P49" s="583" t="s">
        <v>626</v>
      </c>
    </row>
    <row r="50" spans="2:16" ht="36.75" customHeight="1">
      <c r="B50" s="582"/>
      <c r="C50" s="1074" t="s">
        <v>307</v>
      </c>
      <c r="D50" s="574" t="s">
        <v>167</v>
      </c>
      <c r="E50" s="1077" t="b">
        <v>0</v>
      </c>
      <c r="F50" s="1113" t="b">
        <v>0</v>
      </c>
      <c r="G50" s="605"/>
      <c r="H50" s="611"/>
      <c r="I50" s="611"/>
      <c r="J50" s="611"/>
      <c r="K50" s="611"/>
      <c r="L50" s="611"/>
      <c r="M50" s="611"/>
      <c r="N50" s="619"/>
      <c r="O50" s="611"/>
      <c r="P50" s="574"/>
    </row>
    <row r="51" spans="2:16" ht="31.5" customHeight="1">
      <c r="B51" s="580"/>
      <c r="C51" s="1083"/>
      <c r="D51" s="580" t="s">
        <v>1119</v>
      </c>
      <c r="E51" s="1087"/>
      <c r="F51" s="1116"/>
      <c r="G51" s="607"/>
      <c r="H51" s="615"/>
      <c r="I51" s="615"/>
      <c r="J51" s="615"/>
      <c r="K51" s="615"/>
      <c r="L51" s="615"/>
      <c r="M51" s="615"/>
      <c r="N51" s="615"/>
      <c r="O51" s="615"/>
      <c r="P51" s="580"/>
    </row>
    <row r="52" spans="2:16" ht="20.100000000000001" customHeight="1">
      <c r="B52" s="582" t="s">
        <v>655</v>
      </c>
      <c r="C52" s="1080" t="s">
        <v>1418</v>
      </c>
      <c r="D52" s="582" t="s">
        <v>671</v>
      </c>
      <c r="E52" s="1086" t="b">
        <v>0</v>
      </c>
      <c r="F52" s="1052" t="b">
        <v>0</v>
      </c>
      <c r="H52" s="617"/>
      <c r="I52" s="617"/>
      <c r="J52" s="617"/>
      <c r="K52" s="617"/>
      <c r="L52" s="617"/>
      <c r="M52" s="617"/>
      <c r="N52" s="617"/>
      <c r="O52" s="617"/>
      <c r="P52" s="582"/>
    </row>
    <row r="53" spans="2:16" ht="20.100000000000001" customHeight="1">
      <c r="B53" s="582"/>
      <c r="C53" s="1075"/>
      <c r="D53" s="576" t="s">
        <v>30</v>
      </c>
      <c r="E53" s="1078"/>
      <c r="F53" s="1057"/>
      <c r="G53" s="606"/>
      <c r="H53" s="612"/>
      <c r="I53" s="612"/>
      <c r="J53" s="612"/>
      <c r="K53" s="612"/>
      <c r="L53" s="612"/>
      <c r="M53" s="612"/>
      <c r="N53" s="612"/>
      <c r="O53" s="612"/>
      <c r="P53" s="576" t="s">
        <v>1391</v>
      </c>
    </row>
    <row r="54" spans="2:16" ht="20.100000000000001" customHeight="1">
      <c r="B54" s="582"/>
      <c r="C54" s="1075"/>
      <c r="D54" s="576" t="s">
        <v>1426</v>
      </c>
      <c r="E54" s="1078"/>
      <c r="F54" s="1057"/>
      <c r="G54" s="606"/>
      <c r="H54" s="612"/>
      <c r="I54" s="612"/>
      <c r="J54" s="612"/>
      <c r="K54" s="612"/>
      <c r="L54" s="612"/>
      <c r="M54" s="612"/>
      <c r="N54" s="612"/>
      <c r="O54" s="612"/>
      <c r="P54" s="576" t="s">
        <v>626</v>
      </c>
    </row>
    <row r="55" spans="2:16" ht="20.100000000000001" customHeight="1">
      <c r="B55" s="582"/>
      <c r="C55" s="1075"/>
      <c r="D55" s="576"/>
      <c r="E55" s="1078"/>
      <c r="F55" s="1057"/>
      <c r="G55" s="606"/>
      <c r="H55" s="612"/>
      <c r="I55" s="612"/>
      <c r="J55" s="612"/>
      <c r="K55" s="612"/>
      <c r="L55" s="612"/>
      <c r="M55" s="612"/>
      <c r="N55" s="612"/>
      <c r="O55" s="612"/>
      <c r="P55" s="576"/>
    </row>
    <row r="56" spans="2:16" ht="20.100000000000001" customHeight="1">
      <c r="B56" s="582"/>
      <c r="C56" s="1075"/>
      <c r="D56" s="576"/>
      <c r="E56" s="1078"/>
      <c r="F56" s="1057"/>
      <c r="G56" s="606"/>
      <c r="H56" s="612"/>
      <c r="I56" s="612"/>
      <c r="J56" s="612"/>
      <c r="K56" s="612"/>
      <c r="L56" s="612"/>
      <c r="M56" s="612"/>
      <c r="N56" s="612"/>
      <c r="O56" s="612"/>
      <c r="P56" s="576"/>
    </row>
    <row r="57" spans="2:16" ht="20.100000000000001" customHeight="1">
      <c r="B57" s="580"/>
      <c r="C57" s="1083"/>
      <c r="D57" s="580"/>
      <c r="E57" s="1087"/>
      <c r="F57" s="1059"/>
      <c r="G57" s="607"/>
      <c r="H57" s="615"/>
      <c r="I57" s="615"/>
      <c r="J57" s="615"/>
      <c r="K57" s="615"/>
      <c r="L57" s="615"/>
      <c r="M57" s="615"/>
      <c r="N57" s="615"/>
      <c r="O57" s="615"/>
      <c r="P57" s="580"/>
    </row>
    <row r="58" spans="2:16" ht="24" customHeight="1">
      <c r="B58" s="1080" t="s">
        <v>1325</v>
      </c>
      <c r="C58" s="1075" t="s">
        <v>530</v>
      </c>
      <c r="D58" s="583" t="s">
        <v>856</v>
      </c>
      <c r="E58" s="1086" t="b">
        <v>0</v>
      </c>
      <c r="F58" s="1052" t="b">
        <v>0</v>
      </c>
      <c r="G58" s="619"/>
      <c r="H58" s="619"/>
      <c r="I58" s="619"/>
      <c r="J58" s="619"/>
      <c r="K58" s="619"/>
      <c r="L58" s="619"/>
      <c r="M58" s="619"/>
      <c r="N58" s="619"/>
      <c r="O58" s="619"/>
      <c r="P58" s="583"/>
    </row>
    <row r="59" spans="2:16" ht="21.75" customHeight="1">
      <c r="B59" s="1075"/>
      <c r="C59" s="1075"/>
      <c r="D59" s="576" t="s">
        <v>30</v>
      </c>
      <c r="E59" s="1078"/>
      <c r="F59" s="1057"/>
      <c r="G59" s="612"/>
      <c r="H59" s="612"/>
      <c r="I59" s="612"/>
      <c r="J59" s="612"/>
      <c r="K59" s="612"/>
      <c r="L59" s="612"/>
      <c r="M59" s="612"/>
      <c r="N59" s="612"/>
      <c r="O59" s="612"/>
      <c r="P59" s="576" t="s">
        <v>1391</v>
      </c>
    </row>
    <row r="60" spans="2:16" ht="24.75" customHeight="1">
      <c r="B60" s="1083"/>
      <c r="C60" s="1083"/>
      <c r="D60" s="580" t="s">
        <v>1426</v>
      </c>
      <c r="E60" s="1087"/>
      <c r="F60" s="1059"/>
      <c r="G60" s="615"/>
      <c r="H60" s="615"/>
      <c r="I60" s="615"/>
      <c r="J60" s="615"/>
      <c r="K60" s="615"/>
      <c r="L60" s="615"/>
      <c r="M60" s="615"/>
      <c r="N60" s="615"/>
      <c r="O60" s="615"/>
      <c r="P60" s="580" t="s">
        <v>626</v>
      </c>
    </row>
    <row r="63" spans="2:16">
      <c r="E63" s="565">
        <f>COUNTIF(E5:E60,"TRUE")</f>
        <v>2</v>
      </c>
      <c r="F63" s="565">
        <f>COUNTIF(F5:F60,"TRUE")</f>
        <v>1</v>
      </c>
    </row>
  </sheetData>
  <mergeCells count="62">
    <mergeCell ref="P2:P4"/>
    <mergeCell ref="B3:B4"/>
    <mergeCell ref="C3:C4"/>
    <mergeCell ref="D3:D4"/>
    <mergeCell ref="B5:B6"/>
    <mergeCell ref="C5:C6"/>
    <mergeCell ref="E5:E6"/>
    <mergeCell ref="F5:F6"/>
    <mergeCell ref="B2:D2"/>
    <mergeCell ref="E2:F2"/>
    <mergeCell ref="H2:M2"/>
    <mergeCell ref="H4:M4"/>
    <mergeCell ref="O2:O4"/>
    <mergeCell ref="C15:C16"/>
    <mergeCell ref="E15:E16"/>
    <mergeCell ref="F15:F16"/>
    <mergeCell ref="B18:B22"/>
    <mergeCell ref="E18:E20"/>
    <mergeCell ref="F18:F20"/>
    <mergeCell ref="E21:E22"/>
    <mergeCell ref="F21:F22"/>
    <mergeCell ref="B7:B17"/>
    <mergeCell ref="C7:C12"/>
    <mergeCell ref="E7:E12"/>
    <mergeCell ref="F7:F12"/>
    <mergeCell ref="E13:E14"/>
    <mergeCell ref="F13:F14"/>
    <mergeCell ref="B23:B28"/>
    <mergeCell ref="E23:E25"/>
    <mergeCell ref="F23:F25"/>
    <mergeCell ref="C26:C28"/>
    <mergeCell ref="E26:E28"/>
    <mergeCell ref="F26:F28"/>
    <mergeCell ref="B29:B33"/>
    <mergeCell ref="E29:E31"/>
    <mergeCell ref="F29:F31"/>
    <mergeCell ref="C32:C33"/>
    <mergeCell ref="E32:E33"/>
    <mergeCell ref="F32:F33"/>
    <mergeCell ref="B34:B37"/>
    <mergeCell ref="C34:C35"/>
    <mergeCell ref="E34:E37"/>
    <mergeCell ref="F34:F37"/>
    <mergeCell ref="C36:C37"/>
    <mergeCell ref="C38:C41"/>
    <mergeCell ref="E38:E41"/>
    <mergeCell ref="F38:F41"/>
    <mergeCell ref="E42:E45"/>
    <mergeCell ref="F42:F45"/>
    <mergeCell ref="C47:C49"/>
    <mergeCell ref="E47:E49"/>
    <mergeCell ref="F47:F49"/>
    <mergeCell ref="C50:C51"/>
    <mergeCell ref="E50:E51"/>
    <mergeCell ref="F50:F51"/>
    <mergeCell ref="C52:C57"/>
    <mergeCell ref="E52:E57"/>
    <mergeCell ref="F52:F57"/>
    <mergeCell ref="B58:B60"/>
    <mergeCell ref="C58:C60"/>
    <mergeCell ref="E58:E60"/>
    <mergeCell ref="F58:F60"/>
  </mergeCells>
  <phoneticPr fontId="9"/>
  <pageMargins left="0.2" right="0.19685039370078736" top="0.62992125984251968" bottom="0.31496062992125984" header="0.15748031496062992" footer="0.19685039370078736"/>
  <pageSetup paperSize="9" scale="52" orientation="portrait" r:id="rId1"/>
  <headerFooter alignWithMargins="0">
    <oddFooter>&amp;C- &amp;P -</oddFooter>
  </headerFooter>
  <rowBreaks count="1" manualBreakCount="1">
    <brk id="6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チェック 1">
              <controlPr defaultSize="0" autoPict="0">
                <anchor moveWithCells="1">
                  <from>
                    <xdr:col>4</xdr:col>
                    <xdr:colOff>0</xdr:colOff>
                    <xdr:row>6</xdr:row>
                    <xdr:rowOff>0</xdr:rowOff>
                  </from>
                  <to>
                    <xdr:col>4</xdr:col>
                    <xdr:colOff>304800</xdr:colOff>
                    <xdr:row>6</xdr:row>
                    <xdr:rowOff>209550</xdr:rowOff>
                  </to>
                </anchor>
              </controlPr>
            </control>
          </mc:Choice>
        </mc:AlternateContent>
        <mc:AlternateContent xmlns:mc="http://schemas.openxmlformats.org/markup-compatibility/2006">
          <mc:Choice Requires="x14">
            <control shapeId="11266" r:id="rId5" name="チェック 2">
              <controlPr defaultSize="0" autoPict="0">
                <anchor moveWithCells="1">
                  <from>
                    <xdr:col>4</xdr:col>
                    <xdr:colOff>0</xdr:colOff>
                    <xdr:row>12</xdr:row>
                    <xdr:rowOff>0</xdr:rowOff>
                  </from>
                  <to>
                    <xdr:col>4</xdr:col>
                    <xdr:colOff>304800</xdr:colOff>
                    <xdr:row>12</xdr:row>
                    <xdr:rowOff>209550</xdr:rowOff>
                  </to>
                </anchor>
              </controlPr>
            </control>
          </mc:Choice>
        </mc:AlternateContent>
        <mc:AlternateContent xmlns:mc="http://schemas.openxmlformats.org/markup-compatibility/2006">
          <mc:Choice Requires="x14">
            <control shapeId="11267" r:id="rId6" name="チェック 3">
              <controlPr defaultSize="0" autoPict="0">
                <anchor moveWithCells="1">
                  <from>
                    <xdr:col>4</xdr:col>
                    <xdr:colOff>0</xdr:colOff>
                    <xdr:row>4</xdr:row>
                    <xdr:rowOff>0</xdr:rowOff>
                  </from>
                  <to>
                    <xdr:col>4</xdr:col>
                    <xdr:colOff>304800</xdr:colOff>
                    <xdr:row>4</xdr:row>
                    <xdr:rowOff>209550</xdr:rowOff>
                  </to>
                </anchor>
              </controlPr>
            </control>
          </mc:Choice>
        </mc:AlternateContent>
        <mc:AlternateContent xmlns:mc="http://schemas.openxmlformats.org/markup-compatibility/2006">
          <mc:Choice Requires="x14">
            <control shapeId="11268" r:id="rId7" name="チェック 4">
              <controlPr defaultSize="0" autoPict="0">
                <anchor moveWithCells="1">
                  <from>
                    <xdr:col>4</xdr:col>
                    <xdr:colOff>0</xdr:colOff>
                    <xdr:row>14</xdr:row>
                    <xdr:rowOff>0</xdr:rowOff>
                  </from>
                  <to>
                    <xdr:col>4</xdr:col>
                    <xdr:colOff>304800</xdr:colOff>
                    <xdr:row>14</xdr:row>
                    <xdr:rowOff>209550</xdr:rowOff>
                  </to>
                </anchor>
              </controlPr>
            </control>
          </mc:Choice>
        </mc:AlternateContent>
        <mc:AlternateContent xmlns:mc="http://schemas.openxmlformats.org/markup-compatibility/2006">
          <mc:Choice Requires="x14">
            <control shapeId="11269" r:id="rId8" name="チェック 5">
              <controlPr defaultSize="0" autoPict="0">
                <anchor moveWithCells="1">
                  <from>
                    <xdr:col>4</xdr:col>
                    <xdr:colOff>0</xdr:colOff>
                    <xdr:row>17</xdr:row>
                    <xdr:rowOff>0</xdr:rowOff>
                  </from>
                  <to>
                    <xdr:col>4</xdr:col>
                    <xdr:colOff>304800</xdr:colOff>
                    <xdr:row>17</xdr:row>
                    <xdr:rowOff>209550</xdr:rowOff>
                  </to>
                </anchor>
              </controlPr>
            </control>
          </mc:Choice>
        </mc:AlternateContent>
        <mc:AlternateContent xmlns:mc="http://schemas.openxmlformats.org/markup-compatibility/2006">
          <mc:Choice Requires="x14">
            <control shapeId="11270" r:id="rId9" name="チェック 6">
              <controlPr defaultSize="0" autoPict="0">
                <anchor moveWithCells="1">
                  <from>
                    <xdr:col>4</xdr:col>
                    <xdr:colOff>0</xdr:colOff>
                    <xdr:row>22</xdr:row>
                    <xdr:rowOff>0</xdr:rowOff>
                  </from>
                  <to>
                    <xdr:col>4</xdr:col>
                    <xdr:colOff>304800</xdr:colOff>
                    <xdr:row>22</xdr:row>
                    <xdr:rowOff>209550</xdr:rowOff>
                  </to>
                </anchor>
              </controlPr>
            </control>
          </mc:Choice>
        </mc:AlternateContent>
        <mc:AlternateContent xmlns:mc="http://schemas.openxmlformats.org/markup-compatibility/2006">
          <mc:Choice Requires="x14">
            <control shapeId="11271" r:id="rId10" name="チェック 7">
              <controlPr defaultSize="0" autoPict="0">
                <anchor moveWithCells="1">
                  <from>
                    <xdr:col>4</xdr:col>
                    <xdr:colOff>0</xdr:colOff>
                    <xdr:row>28</xdr:row>
                    <xdr:rowOff>0</xdr:rowOff>
                  </from>
                  <to>
                    <xdr:col>4</xdr:col>
                    <xdr:colOff>304800</xdr:colOff>
                    <xdr:row>29</xdr:row>
                    <xdr:rowOff>19050</xdr:rowOff>
                  </to>
                </anchor>
              </controlPr>
            </control>
          </mc:Choice>
        </mc:AlternateContent>
        <mc:AlternateContent xmlns:mc="http://schemas.openxmlformats.org/markup-compatibility/2006">
          <mc:Choice Requires="x14">
            <control shapeId="11272" r:id="rId11" name="チェック 8">
              <controlPr defaultSize="0" autoPict="0">
                <anchor moveWithCells="1">
                  <from>
                    <xdr:col>4</xdr:col>
                    <xdr:colOff>0</xdr:colOff>
                    <xdr:row>33</xdr:row>
                    <xdr:rowOff>0</xdr:rowOff>
                  </from>
                  <to>
                    <xdr:col>4</xdr:col>
                    <xdr:colOff>304800</xdr:colOff>
                    <xdr:row>33</xdr:row>
                    <xdr:rowOff>209550</xdr:rowOff>
                  </to>
                </anchor>
              </controlPr>
            </control>
          </mc:Choice>
        </mc:AlternateContent>
        <mc:AlternateContent xmlns:mc="http://schemas.openxmlformats.org/markup-compatibility/2006">
          <mc:Choice Requires="x14">
            <control shapeId="11273" r:id="rId12" name="チェック 9">
              <controlPr defaultSize="0" autoPict="0">
                <anchor moveWithCells="1">
                  <from>
                    <xdr:col>4</xdr:col>
                    <xdr:colOff>0</xdr:colOff>
                    <xdr:row>37</xdr:row>
                    <xdr:rowOff>0</xdr:rowOff>
                  </from>
                  <to>
                    <xdr:col>4</xdr:col>
                    <xdr:colOff>304800</xdr:colOff>
                    <xdr:row>37</xdr:row>
                    <xdr:rowOff>209550</xdr:rowOff>
                  </to>
                </anchor>
              </controlPr>
            </control>
          </mc:Choice>
        </mc:AlternateContent>
        <mc:AlternateContent xmlns:mc="http://schemas.openxmlformats.org/markup-compatibility/2006">
          <mc:Choice Requires="x14">
            <control shapeId="11274" r:id="rId13" name="チェック 10">
              <controlPr defaultSize="0" autoPict="0">
                <anchor moveWithCells="1">
                  <from>
                    <xdr:col>4</xdr:col>
                    <xdr:colOff>0</xdr:colOff>
                    <xdr:row>41</xdr:row>
                    <xdr:rowOff>0</xdr:rowOff>
                  </from>
                  <to>
                    <xdr:col>4</xdr:col>
                    <xdr:colOff>304800</xdr:colOff>
                    <xdr:row>41</xdr:row>
                    <xdr:rowOff>209550</xdr:rowOff>
                  </to>
                </anchor>
              </controlPr>
            </control>
          </mc:Choice>
        </mc:AlternateContent>
        <mc:AlternateContent xmlns:mc="http://schemas.openxmlformats.org/markup-compatibility/2006">
          <mc:Choice Requires="x14">
            <control shapeId="11275" r:id="rId14" name="チェック 11">
              <controlPr defaultSize="0" autoPict="0">
                <anchor moveWithCells="1">
                  <from>
                    <xdr:col>4</xdr:col>
                    <xdr:colOff>0</xdr:colOff>
                    <xdr:row>46</xdr:row>
                    <xdr:rowOff>0</xdr:rowOff>
                  </from>
                  <to>
                    <xdr:col>4</xdr:col>
                    <xdr:colOff>304800</xdr:colOff>
                    <xdr:row>46</xdr:row>
                    <xdr:rowOff>209550</xdr:rowOff>
                  </to>
                </anchor>
              </controlPr>
            </control>
          </mc:Choice>
        </mc:AlternateContent>
        <mc:AlternateContent xmlns:mc="http://schemas.openxmlformats.org/markup-compatibility/2006">
          <mc:Choice Requires="x14">
            <control shapeId="11276" r:id="rId15" name="チェック 12">
              <controlPr defaultSize="0" autoPict="0">
                <anchor moveWithCells="1">
                  <from>
                    <xdr:col>4</xdr:col>
                    <xdr:colOff>0</xdr:colOff>
                    <xdr:row>45</xdr:row>
                    <xdr:rowOff>0</xdr:rowOff>
                  </from>
                  <to>
                    <xdr:col>4</xdr:col>
                    <xdr:colOff>304800</xdr:colOff>
                    <xdr:row>45</xdr:row>
                    <xdr:rowOff>209550</xdr:rowOff>
                  </to>
                </anchor>
              </controlPr>
            </control>
          </mc:Choice>
        </mc:AlternateContent>
        <mc:AlternateContent xmlns:mc="http://schemas.openxmlformats.org/markup-compatibility/2006">
          <mc:Choice Requires="x14">
            <control shapeId="11277" r:id="rId16" name="チェック 13">
              <controlPr defaultSize="0" autoPict="0">
                <anchor moveWithCells="1">
                  <from>
                    <xdr:col>4</xdr:col>
                    <xdr:colOff>0</xdr:colOff>
                    <xdr:row>49</xdr:row>
                    <xdr:rowOff>0</xdr:rowOff>
                  </from>
                  <to>
                    <xdr:col>4</xdr:col>
                    <xdr:colOff>304800</xdr:colOff>
                    <xdr:row>49</xdr:row>
                    <xdr:rowOff>209550</xdr:rowOff>
                  </to>
                </anchor>
              </controlPr>
            </control>
          </mc:Choice>
        </mc:AlternateContent>
        <mc:AlternateContent xmlns:mc="http://schemas.openxmlformats.org/markup-compatibility/2006">
          <mc:Choice Requires="x14">
            <control shapeId="11278" r:id="rId17" name="チェック 14">
              <controlPr defaultSize="0" autoPict="0">
                <anchor moveWithCells="1">
                  <from>
                    <xdr:col>4</xdr:col>
                    <xdr:colOff>0</xdr:colOff>
                    <xdr:row>51</xdr:row>
                    <xdr:rowOff>0</xdr:rowOff>
                  </from>
                  <to>
                    <xdr:col>4</xdr:col>
                    <xdr:colOff>304800</xdr:colOff>
                    <xdr:row>51</xdr:row>
                    <xdr:rowOff>209550</xdr:rowOff>
                  </to>
                </anchor>
              </controlPr>
            </control>
          </mc:Choice>
        </mc:AlternateContent>
        <mc:AlternateContent xmlns:mc="http://schemas.openxmlformats.org/markup-compatibility/2006">
          <mc:Choice Requires="x14">
            <control shapeId="11279" r:id="rId18" name="チェック 15">
              <controlPr defaultSize="0" autoPict="0">
                <anchor moveWithCells="1">
                  <from>
                    <xdr:col>4</xdr:col>
                    <xdr:colOff>0</xdr:colOff>
                    <xdr:row>57</xdr:row>
                    <xdr:rowOff>0</xdr:rowOff>
                  </from>
                  <to>
                    <xdr:col>4</xdr:col>
                    <xdr:colOff>304800</xdr:colOff>
                    <xdr:row>57</xdr:row>
                    <xdr:rowOff>209550</xdr:rowOff>
                  </to>
                </anchor>
              </controlPr>
            </control>
          </mc:Choice>
        </mc:AlternateContent>
        <mc:AlternateContent xmlns:mc="http://schemas.openxmlformats.org/markup-compatibility/2006">
          <mc:Choice Requires="x14">
            <control shapeId="11280" r:id="rId19" name="チェック 16">
              <controlPr defaultSize="0" autoPict="0">
                <anchor moveWithCells="1">
                  <from>
                    <xdr:col>5</xdr:col>
                    <xdr:colOff>0</xdr:colOff>
                    <xdr:row>4</xdr:row>
                    <xdr:rowOff>0</xdr:rowOff>
                  </from>
                  <to>
                    <xdr:col>5</xdr:col>
                    <xdr:colOff>304800</xdr:colOff>
                    <xdr:row>4</xdr:row>
                    <xdr:rowOff>209550</xdr:rowOff>
                  </to>
                </anchor>
              </controlPr>
            </control>
          </mc:Choice>
        </mc:AlternateContent>
        <mc:AlternateContent xmlns:mc="http://schemas.openxmlformats.org/markup-compatibility/2006">
          <mc:Choice Requires="x14">
            <control shapeId="11281" r:id="rId20" name="チェック 17">
              <controlPr defaultSize="0" autoPict="0">
                <anchor moveWithCells="1">
                  <from>
                    <xdr:col>5</xdr:col>
                    <xdr:colOff>0</xdr:colOff>
                    <xdr:row>6</xdr:row>
                    <xdr:rowOff>0</xdr:rowOff>
                  </from>
                  <to>
                    <xdr:col>5</xdr:col>
                    <xdr:colOff>304800</xdr:colOff>
                    <xdr:row>6</xdr:row>
                    <xdr:rowOff>209550</xdr:rowOff>
                  </to>
                </anchor>
              </controlPr>
            </control>
          </mc:Choice>
        </mc:AlternateContent>
        <mc:AlternateContent xmlns:mc="http://schemas.openxmlformats.org/markup-compatibility/2006">
          <mc:Choice Requires="x14">
            <control shapeId="11282" r:id="rId21" name="チェック 18">
              <controlPr defaultSize="0" autoPict="0">
                <anchor moveWithCells="1">
                  <from>
                    <xdr:col>5</xdr:col>
                    <xdr:colOff>0</xdr:colOff>
                    <xdr:row>12</xdr:row>
                    <xdr:rowOff>0</xdr:rowOff>
                  </from>
                  <to>
                    <xdr:col>5</xdr:col>
                    <xdr:colOff>304800</xdr:colOff>
                    <xdr:row>12</xdr:row>
                    <xdr:rowOff>209550</xdr:rowOff>
                  </to>
                </anchor>
              </controlPr>
            </control>
          </mc:Choice>
        </mc:AlternateContent>
        <mc:AlternateContent xmlns:mc="http://schemas.openxmlformats.org/markup-compatibility/2006">
          <mc:Choice Requires="x14">
            <control shapeId="11283" r:id="rId22" name="チェック 19">
              <controlPr defaultSize="0" autoPict="0">
                <anchor moveWithCells="1">
                  <from>
                    <xdr:col>5</xdr:col>
                    <xdr:colOff>0</xdr:colOff>
                    <xdr:row>14</xdr:row>
                    <xdr:rowOff>0</xdr:rowOff>
                  </from>
                  <to>
                    <xdr:col>5</xdr:col>
                    <xdr:colOff>304800</xdr:colOff>
                    <xdr:row>14</xdr:row>
                    <xdr:rowOff>209550</xdr:rowOff>
                  </to>
                </anchor>
              </controlPr>
            </control>
          </mc:Choice>
        </mc:AlternateContent>
        <mc:AlternateContent xmlns:mc="http://schemas.openxmlformats.org/markup-compatibility/2006">
          <mc:Choice Requires="x14">
            <control shapeId="11284" r:id="rId23" name="チェック 20">
              <controlPr defaultSize="0" autoPict="0">
                <anchor moveWithCells="1">
                  <from>
                    <xdr:col>5</xdr:col>
                    <xdr:colOff>0</xdr:colOff>
                    <xdr:row>20</xdr:row>
                    <xdr:rowOff>0</xdr:rowOff>
                  </from>
                  <to>
                    <xdr:col>5</xdr:col>
                    <xdr:colOff>304800</xdr:colOff>
                    <xdr:row>20</xdr:row>
                    <xdr:rowOff>209550</xdr:rowOff>
                  </to>
                </anchor>
              </controlPr>
            </control>
          </mc:Choice>
        </mc:AlternateContent>
        <mc:AlternateContent xmlns:mc="http://schemas.openxmlformats.org/markup-compatibility/2006">
          <mc:Choice Requires="x14">
            <control shapeId="11285" r:id="rId24" name="チェック 21">
              <controlPr defaultSize="0" autoPict="0">
                <anchor moveWithCells="1">
                  <from>
                    <xdr:col>5</xdr:col>
                    <xdr:colOff>0</xdr:colOff>
                    <xdr:row>25</xdr:row>
                    <xdr:rowOff>0</xdr:rowOff>
                  </from>
                  <to>
                    <xdr:col>5</xdr:col>
                    <xdr:colOff>304800</xdr:colOff>
                    <xdr:row>25</xdr:row>
                    <xdr:rowOff>209550</xdr:rowOff>
                  </to>
                </anchor>
              </controlPr>
            </control>
          </mc:Choice>
        </mc:AlternateContent>
        <mc:AlternateContent xmlns:mc="http://schemas.openxmlformats.org/markup-compatibility/2006">
          <mc:Choice Requires="x14">
            <control shapeId="11286" r:id="rId25" name="チェック 22">
              <controlPr defaultSize="0" autoPict="0">
                <anchor moveWithCells="1">
                  <from>
                    <xdr:col>5</xdr:col>
                    <xdr:colOff>0</xdr:colOff>
                    <xdr:row>31</xdr:row>
                    <xdr:rowOff>0</xdr:rowOff>
                  </from>
                  <to>
                    <xdr:col>5</xdr:col>
                    <xdr:colOff>304800</xdr:colOff>
                    <xdr:row>31</xdr:row>
                    <xdr:rowOff>209550</xdr:rowOff>
                  </to>
                </anchor>
              </controlPr>
            </control>
          </mc:Choice>
        </mc:AlternateContent>
        <mc:AlternateContent xmlns:mc="http://schemas.openxmlformats.org/markup-compatibility/2006">
          <mc:Choice Requires="x14">
            <control shapeId="11287" r:id="rId26" name="チェック 23">
              <controlPr defaultSize="0" autoPict="0">
                <anchor moveWithCells="1">
                  <from>
                    <xdr:col>5</xdr:col>
                    <xdr:colOff>0</xdr:colOff>
                    <xdr:row>33</xdr:row>
                    <xdr:rowOff>0</xdr:rowOff>
                  </from>
                  <to>
                    <xdr:col>5</xdr:col>
                    <xdr:colOff>304800</xdr:colOff>
                    <xdr:row>33</xdr:row>
                    <xdr:rowOff>209550</xdr:rowOff>
                  </to>
                </anchor>
              </controlPr>
            </control>
          </mc:Choice>
        </mc:AlternateContent>
        <mc:AlternateContent xmlns:mc="http://schemas.openxmlformats.org/markup-compatibility/2006">
          <mc:Choice Requires="x14">
            <control shapeId="11288" r:id="rId27" name="チェック 24">
              <controlPr defaultSize="0" autoPict="0">
                <anchor moveWithCells="1">
                  <from>
                    <xdr:col>5</xdr:col>
                    <xdr:colOff>0</xdr:colOff>
                    <xdr:row>37</xdr:row>
                    <xdr:rowOff>0</xdr:rowOff>
                  </from>
                  <to>
                    <xdr:col>5</xdr:col>
                    <xdr:colOff>304800</xdr:colOff>
                    <xdr:row>37</xdr:row>
                    <xdr:rowOff>209550</xdr:rowOff>
                  </to>
                </anchor>
              </controlPr>
            </control>
          </mc:Choice>
        </mc:AlternateContent>
        <mc:AlternateContent xmlns:mc="http://schemas.openxmlformats.org/markup-compatibility/2006">
          <mc:Choice Requires="x14">
            <control shapeId="11289" r:id="rId28" name="チェック 25">
              <controlPr defaultSize="0" autoPict="0">
                <anchor moveWithCells="1">
                  <from>
                    <xdr:col>5</xdr:col>
                    <xdr:colOff>0</xdr:colOff>
                    <xdr:row>41</xdr:row>
                    <xdr:rowOff>0</xdr:rowOff>
                  </from>
                  <to>
                    <xdr:col>5</xdr:col>
                    <xdr:colOff>304800</xdr:colOff>
                    <xdr:row>41</xdr:row>
                    <xdr:rowOff>209550</xdr:rowOff>
                  </to>
                </anchor>
              </controlPr>
            </control>
          </mc:Choice>
        </mc:AlternateContent>
        <mc:AlternateContent xmlns:mc="http://schemas.openxmlformats.org/markup-compatibility/2006">
          <mc:Choice Requires="x14">
            <control shapeId="11290" r:id="rId29" name="チェック 26">
              <controlPr defaultSize="0" autoPict="0">
                <anchor moveWithCells="1">
                  <from>
                    <xdr:col>5</xdr:col>
                    <xdr:colOff>0</xdr:colOff>
                    <xdr:row>46</xdr:row>
                    <xdr:rowOff>0</xdr:rowOff>
                  </from>
                  <to>
                    <xdr:col>5</xdr:col>
                    <xdr:colOff>304800</xdr:colOff>
                    <xdr:row>46</xdr:row>
                    <xdr:rowOff>209550</xdr:rowOff>
                  </to>
                </anchor>
              </controlPr>
            </control>
          </mc:Choice>
        </mc:AlternateContent>
        <mc:AlternateContent xmlns:mc="http://schemas.openxmlformats.org/markup-compatibility/2006">
          <mc:Choice Requires="x14">
            <control shapeId="11291" r:id="rId30" name="チェック 27">
              <controlPr defaultSize="0" autoPict="0">
                <anchor moveWithCells="1">
                  <from>
                    <xdr:col>5</xdr:col>
                    <xdr:colOff>0</xdr:colOff>
                    <xdr:row>49</xdr:row>
                    <xdr:rowOff>0</xdr:rowOff>
                  </from>
                  <to>
                    <xdr:col>5</xdr:col>
                    <xdr:colOff>304800</xdr:colOff>
                    <xdr:row>49</xdr:row>
                    <xdr:rowOff>209550</xdr:rowOff>
                  </to>
                </anchor>
              </controlPr>
            </control>
          </mc:Choice>
        </mc:AlternateContent>
        <mc:AlternateContent xmlns:mc="http://schemas.openxmlformats.org/markup-compatibility/2006">
          <mc:Choice Requires="x14">
            <control shapeId="11292" r:id="rId31" name="チェック 28">
              <controlPr defaultSize="0" autoPict="0">
                <anchor moveWithCells="1">
                  <from>
                    <xdr:col>5</xdr:col>
                    <xdr:colOff>0</xdr:colOff>
                    <xdr:row>51</xdr:row>
                    <xdr:rowOff>0</xdr:rowOff>
                  </from>
                  <to>
                    <xdr:col>5</xdr:col>
                    <xdr:colOff>304800</xdr:colOff>
                    <xdr:row>51</xdr:row>
                    <xdr:rowOff>209550</xdr:rowOff>
                  </to>
                </anchor>
              </controlPr>
            </control>
          </mc:Choice>
        </mc:AlternateContent>
        <mc:AlternateContent xmlns:mc="http://schemas.openxmlformats.org/markup-compatibility/2006">
          <mc:Choice Requires="x14">
            <control shapeId="11293" r:id="rId32" name="チェック 29">
              <controlPr defaultSize="0" autoPict="0">
                <anchor moveWithCells="1">
                  <from>
                    <xdr:col>5</xdr:col>
                    <xdr:colOff>0</xdr:colOff>
                    <xdr:row>57</xdr:row>
                    <xdr:rowOff>0</xdr:rowOff>
                  </from>
                  <to>
                    <xdr:col>5</xdr:col>
                    <xdr:colOff>304800</xdr:colOff>
                    <xdr:row>57</xdr:row>
                    <xdr:rowOff>209550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IV93"/>
  <sheetViews>
    <sheetView view="pageBreakPreview" zoomScale="85" zoomScaleSheetLayoutView="85" workbookViewId="0">
      <selection activeCell="L12" sqref="L12:M12"/>
    </sheetView>
  </sheetViews>
  <sheetFormatPr defaultRowHeight="15"/>
  <cols>
    <col min="1" max="1" width="2.88671875" style="663" customWidth="1"/>
    <col min="2" max="2" width="10" style="663" customWidth="1"/>
    <col min="3" max="3" width="12.77734375" style="663" customWidth="1"/>
    <col min="4" max="4" width="27.77734375" style="663" customWidth="1"/>
    <col min="5" max="10" width="7.44140625" style="663" customWidth="1"/>
    <col min="11" max="11" width="8.88671875" style="664" customWidth="1"/>
    <col min="12" max="256" width="9" style="663" bestFit="1" customWidth="1"/>
  </cols>
  <sheetData>
    <row r="2" spans="2:13">
      <c r="B2" s="669"/>
      <c r="C2" s="669"/>
      <c r="D2" s="669"/>
      <c r="E2" s="669"/>
      <c r="F2" s="669"/>
      <c r="G2" s="669"/>
      <c r="H2" s="669"/>
      <c r="I2" s="669"/>
      <c r="J2" s="669"/>
      <c r="K2" s="671"/>
    </row>
    <row r="3" spans="2:13" ht="16.5" customHeight="1">
      <c r="B3" s="670" t="s">
        <v>71</v>
      </c>
      <c r="C3" s="1163" t="s">
        <v>691</v>
      </c>
      <c r="D3" s="1164"/>
      <c r="E3" s="669"/>
      <c r="F3" s="669"/>
      <c r="G3" s="669"/>
      <c r="H3" s="669"/>
      <c r="I3" s="669"/>
      <c r="J3" s="669"/>
      <c r="K3" s="671"/>
    </row>
    <row r="4" spans="2:13" s="664" customFormat="1" ht="16.5" customHeight="1">
      <c r="B4" s="671"/>
      <c r="C4" s="671"/>
      <c r="D4" s="669"/>
      <c r="E4" s="689"/>
      <c r="F4" s="689"/>
      <c r="G4" s="689"/>
      <c r="H4" s="689"/>
      <c r="I4" s="689"/>
      <c r="J4" s="689"/>
      <c r="K4" s="671"/>
    </row>
    <row r="5" spans="2:13" s="665" customFormat="1" ht="16.5" customHeight="1">
      <c r="B5" s="672" t="s">
        <v>761</v>
      </c>
      <c r="C5" s="675">
        <f>'設計 入力表１'!D22</f>
        <v>793.05</v>
      </c>
      <c r="D5" s="673"/>
      <c r="E5" s="673"/>
      <c r="F5" s="707"/>
      <c r="G5" s="707"/>
      <c r="H5" s="707"/>
      <c r="I5" s="707"/>
      <c r="J5" s="707"/>
      <c r="K5" s="736"/>
      <c r="L5" s="1151"/>
      <c r="M5" s="1151"/>
    </row>
    <row r="6" spans="2:13" s="665" customFormat="1" ht="16.5" customHeight="1">
      <c r="B6" s="673"/>
      <c r="C6" s="673"/>
      <c r="D6" s="673"/>
      <c r="E6" s="673"/>
      <c r="F6" s="708"/>
      <c r="G6" s="1165"/>
      <c r="H6" s="1165"/>
      <c r="I6" s="1165"/>
      <c r="J6" s="1165"/>
      <c r="K6" s="736"/>
      <c r="L6" s="1150"/>
      <c r="M6" s="1151"/>
    </row>
    <row r="7" spans="2:13" s="665" customFormat="1" ht="16.5" customHeight="1">
      <c r="B7" s="1160" t="s">
        <v>589</v>
      </c>
      <c r="C7" s="676" t="s">
        <v>452</v>
      </c>
      <c r="D7" s="679">
        <f>IF($C$5=0,0,HLOOKUP($C$5,$E$31:$J$44,14))</f>
        <v>0.87000000000000011</v>
      </c>
      <c r="E7" s="673"/>
      <c r="F7" s="708"/>
      <c r="G7" s="1157"/>
      <c r="H7" s="1157"/>
      <c r="I7" s="1158"/>
      <c r="J7" s="733"/>
      <c r="K7" s="736"/>
      <c r="L7" s="1150"/>
      <c r="M7" s="1151"/>
    </row>
    <row r="8" spans="2:13" s="665" customFormat="1" ht="16.5" customHeight="1">
      <c r="B8" s="1161"/>
      <c r="C8" s="676" t="s">
        <v>491</v>
      </c>
      <c r="D8" s="679">
        <f>IF($C$5=0,0,HLOOKUP($C$5,$E$17:$J$28,12))</f>
        <v>0.22</v>
      </c>
      <c r="E8" s="673"/>
      <c r="F8" s="708"/>
      <c r="G8" s="1157"/>
      <c r="H8" s="1157"/>
      <c r="I8" s="1158"/>
      <c r="J8" s="733"/>
      <c r="K8" s="736"/>
      <c r="L8" s="1150"/>
      <c r="M8" s="1151"/>
    </row>
    <row r="9" spans="2:13" s="665" customFormat="1" ht="16.5" customHeight="1">
      <c r="B9" s="1162"/>
      <c r="C9" s="676" t="s">
        <v>1114</v>
      </c>
      <c r="D9" s="679">
        <f>IF($C$5=0,0,HLOOKUP($C$5,$E$31:$J$43,13))</f>
        <v>0.65000000000000013</v>
      </c>
      <c r="E9" s="673"/>
      <c r="F9" s="708"/>
      <c r="G9" s="1157"/>
      <c r="H9" s="1157"/>
      <c r="I9" s="733"/>
      <c r="J9" s="733"/>
      <c r="K9" s="736"/>
      <c r="L9" s="1150"/>
      <c r="M9" s="1151"/>
    </row>
    <row r="10" spans="2:13" s="665" customFormat="1" ht="16.5" customHeight="1">
      <c r="B10" s="673"/>
      <c r="C10" s="673"/>
      <c r="D10" s="680"/>
      <c r="E10" s="673"/>
      <c r="F10" s="708"/>
      <c r="G10" s="1157"/>
      <c r="H10" s="1157"/>
      <c r="I10" s="733"/>
      <c r="J10" s="733"/>
      <c r="K10" s="736"/>
      <c r="L10" s="1150"/>
      <c r="M10" s="1151"/>
    </row>
    <row r="11" spans="2:13" s="665" customFormat="1" ht="16.5" customHeight="1">
      <c r="B11" s="1152" t="s">
        <v>796</v>
      </c>
      <c r="C11" s="1159"/>
      <c r="D11" s="679">
        <f>IF($C$5=0,0,HLOOKUP($C$5,E47:J50,4))</f>
        <v>0.13</v>
      </c>
      <c r="E11" s="673"/>
      <c r="F11" s="708"/>
      <c r="G11" s="1157"/>
      <c r="H11" s="1157"/>
      <c r="I11" s="733"/>
      <c r="J11" s="733"/>
      <c r="K11" s="736"/>
      <c r="L11" s="1150"/>
      <c r="M11" s="1151"/>
    </row>
    <row r="12" spans="2:13" s="665" customFormat="1" ht="16.5" customHeight="1">
      <c r="B12" s="673"/>
      <c r="C12" s="673"/>
      <c r="D12" s="680"/>
      <c r="E12" s="673"/>
      <c r="F12" s="708"/>
      <c r="G12" s="1157"/>
      <c r="H12" s="1157"/>
      <c r="I12" s="733"/>
      <c r="J12" s="733"/>
      <c r="K12" s="736"/>
      <c r="L12" s="1150"/>
      <c r="M12" s="1151"/>
    </row>
    <row r="13" spans="2:13" s="665" customFormat="1" ht="16.5" customHeight="1">
      <c r="B13" s="1152" t="s">
        <v>675</v>
      </c>
      <c r="C13" s="1153"/>
      <c r="D13" s="681" t="e">
        <v>#REF!</v>
      </c>
      <c r="E13" s="673"/>
      <c r="F13" s="708"/>
      <c r="G13" s="1157"/>
      <c r="H13" s="1157"/>
      <c r="I13" s="733"/>
      <c r="J13" s="733"/>
      <c r="K13" s="736"/>
      <c r="L13" s="1150"/>
      <c r="M13" s="1151"/>
    </row>
    <row r="14" spans="2:13" s="665" customFormat="1" ht="16.5" customHeight="1">
      <c r="B14" s="673"/>
      <c r="C14" s="673"/>
      <c r="D14" s="673"/>
      <c r="E14" s="673"/>
      <c r="F14" s="708"/>
      <c r="G14" s="1157"/>
      <c r="H14" s="1157"/>
      <c r="I14" s="733"/>
      <c r="J14" s="733"/>
      <c r="K14" s="736"/>
      <c r="L14" s="741"/>
      <c r="M14" s="666"/>
    </row>
    <row r="15" spans="2:13" s="665" customFormat="1" ht="16.5" customHeight="1">
      <c r="B15" s="673"/>
      <c r="C15" s="673"/>
      <c r="D15" s="673" t="s">
        <v>281</v>
      </c>
      <c r="E15" s="1154" t="s">
        <v>348</v>
      </c>
      <c r="F15" s="1155"/>
      <c r="G15" s="1156"/>
      <c r="H15" s="1154" t="s">
        <v>176</v>
      </c>
      <c r="I15" s="1155"/>
      <c r="J15" s="1156"/>
      <c r="K15" s="736"/>
      <c r="L15" s="741"/>
      <c r="M15" s="666"/>
    </row>
    <row r="16" spans="2:13" s="665" customFormat="1" ht="15" customHeight="1">
      <c r="B16" s="1125" t="s">
        <v>1102</v>
      </c>
      <c r="C16" s="1141"/>
      <c r="D16" s="1142"/>
      <c r="E16" s="690" t="s">
        <v>1033</v>
      </c>
      <c r="F16" s="709" t="s">
        <v>719</v>
      </c>
      <c r="G16" s="721" t="s">
        <v>441</v>
      </c>
      <c r="H16" s="690" t="s">
        <v>1033</v>
      </c>
      <c r="I16" s="709" t="s">
        <v>719</v>
      </c>
      <c r="J16" s="721" t="s">
        <v>441</v>
      </c>
      <c r="K16" s="736"/>
    </row>
    <row r="17" spans="2:11" s="665" customFormat="1" ht="13.5" hidden="1" customHeight="1">
      <c r="B17" s="1126"/>
      <c r="C17" s="677"/>
      <c r="D17" s="682"/>
      <c r="E17" s="691">
        <v>0</v>
      </c>
      <c r="F17" s="710">
        <v>500.00099999999998</v>
      </c>
      <c r="G17" s="722">
        <v>750.00099999999998</v>
      </c>
      <c r="H17" s="691">
        <v>1000.001</v>
      </c>
      <c r="I17" s="710">
        <v>1500.001</v>
      </c>
      <c r="J17" s="722">
        <v>2000.001</v>
      </c>
      <c r="K17" s="736"/>
    </row>
    <row r="18" spans="2:11" ht="15" customHeight="1">
      <c r="B18" s="1127"/>
      <c r="C18" s="1136" t="s">
        <v>122</v>
      </c>
      <c r="D18" s="683" t="s">
        <v>136</v>
      </c>
      <c r="E18" s="692">
        <v>0.03</v>
      </c>
      <c r="F18" s="711">
        <v>0.02</v>
      </c>
      <c r="G18" s="711">
        <v>0.02</v>
      </c>
      <c r="H18" s="692">
        <v>0.03</v>
      </c>
      <c r="I18" s="734">
        <v>0.03</v>
      </c>
      <c r="J18" s="735">
        <v>0.03</v>
      </c>
      <c r="K18" s="671"/>
    </row>
    <row r="19" spans="2:11" ht="15" customHeight="1">
      <c r="B19" s="1127"/>
      <c r="C19" s="1135"/>
      <c r="D19" s="684" t="s">
        <v>698</v>
      </c>
      <c r="E19" s="693">
        <v>0.01</v>
      </c>
      <c r="F19" s="711">
        <v>0.01</v>
      </c>
      <c r="G19" s="723">
        <v>0.01</v>
      </c>
      <c r="H19" s="693">
        <v>0.01</v>
      </c>
      <c r="I19" s="711">
        <v>0.01</v>
      </c>
      <c r="J19" s="711">
        <v>0.01</v>
      </c>
      <c r="K19" s="671"/>
    </row>
    <row r="20" spans="2:11" ht="15" customHeight="1">
      <c r="B20" s="1127"/>
      <c r="C20" s="1135" t="s">
        <v>642</v>
      </c>
      <c r="D20" s="684" t="s">
        <v>632</v>
      </c>
      <c r="E20" s="693">
        <v>0.02</v>
      </c>
      <c r="F20" s="711">
        <v>0.01</v>
      </c>
      <c r="G20" s="723">
        <v>0.01</v>
      </c>
      <c r="H20" s="693">
        <v>0.02</v>
      </c>
      <c r="I20" s="711">
        <v>0.01</v>
      </c>
      <c r="J20" s="723">
        <v>0.02</v>
      </c>
      <c r="K20" s="671"/>
    </row>
    <row r="21" spans="2:11" ht="27.75" customHeight="1">
      <c r="B21" s="1127"/>
      <c r="C21" s="1135"/>
      <c r="D21" s="684" t="s">
        <v>1018</v>
      </c>
      <c r="E21" s="694">
        <v>0.01</v>
      </c>
      <c r="F21" s="712">
        <v>0.01</v>
      </c>
      <c r="G21" s="724">
        <v>0.01</v>
      </c>
      <c r="H21" s="694">
        <v>0.01</v>
      </c>
      <c r="I21" s="712">
        <v>0.01</v>
      </c>
      <c r="J21" s="724">
        <v>0.01</v>
      </c>
      <c r="K21" s="671"/>
    </row>
    <row r="22" spans="2:11" ht="28.5" customHeight="1">
      <c r="B22" s="1127"/>
      <c r="C22" s="1135" t="s">
        <v>68</v>
      </c>
      <c r="D22" s="1149"/>
      <c r="E22" s="694">
        <v>0.01</v>
      </c>
      <c r="F22" s="712">
        <v>0.01</v>
      </c>
      <c r="G22" s="724">
        <v>0.01</v>
      </c>
      <c r="H22" s="694">
        <v>0.01</v>
      </c>
      <c r="I22" s="712">
        <v>0.01</v>
      </c>
      <c r="J22" s="724">
        <v>0.01</v>
      </c>
      <c r="K22" s="671"/>
    </row>
    <row r="23" spans="2:11" ht="15" customHeight="1">
      <c r="B23" s="1127"/>
      <c r="C23" s="1135" t="s">
        <v>726</v>
      </c>
      <c r="D23" s="684" t="s">
        <v>1020</v>
      </c>
      <c r="E23" s="693">
        <v>0.06</v>
      </c>
      <c r="F23" s="711">
        <v>0.05</v>
      </c>
      <c r="G23" s="723">
        <v>0.05</v>
      </c>
      <c r="H23" s="693">
        <v>0.06</v>
      </c>
      <c r="I23" s="711">
        <v>0.05</v>
      </c>
      <c r="J23" s="723">
        <v>0.05</v>
      </c>
      <c r="K23" s="671"/>
    </row>
    <row r="24" spans="2:11" ht="27.75" customHeight="1">
      <c r="B24" s="1127"/>
      <c r="C24" s="1135"/>
      <c r="D24" s="684" t="s">
        <v>11</v>
      </c>
      <c r="E24" s="694">
        <v>0.02</v>
      </c>
      <c r="F24" s="712">
        <v>0.02</v>
      </c>
      <c r="G24" s="724">
        <v>0.02</v>
      </c>
      <c r="H24" s="694">
        <v>0.02</v>
      </c>
      <c r="I24" s="712">
        <v>0.02</v>
      </c>
      <c r="J24" s="724">
        <v>0.02</v>
      </c>
      <c r="K24" s="671"/>
    </row>
    <row r="25" spans="2:11" ht="15" customHeight="1">
      <c r="B25" s="1127"/>
      <c r="C25" s="1135" t="s">
        <v>1135</v>
      </c>
      <c r="D25" s="1149"/>
      <c r="E25" s="693">
        <v>0.09</v>
      </c>
      <c r="F25" s="711">
        <v>7.0000000000000007E-2</v>
      </c>
      <c r="G25" s="723">
        <v>0.06</v>
      </c>
      <c r="H25" s="693">
        <v>0.09</v>
      </c>
      <c r="I25" s="711">
        <v>0.08</v>
      </c>
      <c r="J25" s="723">
        <v>7.0000000000000007E-2</v>
      </c>
      <c r="K25" s="671"/>
    </row>
    <row r="26" spans="2:11" ht="15" customHeight="1">
      <c r="B26" s="1127"/>
      <c r="C26" s="1135" t="s">
        <v>972</v>
      </c>
      <c r="D26" s="1149"/>
      <c r="E26" s="692">
        <v>0.03</v>
      </c>
      <c r="F26" s="711">
        <v>0.02</v>
      </c>
      <c r="G26" s="723">
        <v>0.02</v>
      </c>
      <c r="H26" s="693">
        <v>0.03</v>
      </c>
      <c r="I26" s="711">
        <v>0.02</v>
      </c>
      <c r="J26" s="711">
        <v>0.03</v>
      </c>
      <c r="K26" s="671"/>
    </row>
    <row r="27" spans="2:11" ht="15" customHeight="1">
      <c r="B27" s="1127"/>
      <c r="C27" s="1129" t="s">
        <v>1138</v>
      </c>
      <c r="D27" s="1130"/>
      <c r="E27" s="695">
        <v>0.01</v>
      </c>
      <c r="F27" s="713">
        <v>0.01</v>
      </c>
      <c r="G27" s="725">
        <v>0.01</v>
      </c>
      <c r="H27" s="695">
        <v>0.01</v>
      </c>
      <c r="I27" s="713">
        <v>0.01</v>
      </c>
      <c r="J27" s="725">
        <v>0.02</v>
      </c>
      <c r="K27" s="671"/>
    </row>
    <row r="28" spans="2:11" s="666" customFormat="1" ht="15" customHeight="1">
      <c r="B28" s="1128"/>
      <c r="C28" s="1144"/>
      <c r="D28" s="1145"/>
      <c r="E28" s="696">
        <f t="shared" ref="E28:J28" si="0">SUM(E18:E27)</f>
        <v>0.28999999999999998</v>
      </c>
      <c r="F28" s="714">
        <f t="shared" si="0"/>
        <v>0.23</v>
      </c>
      <c r="G28" s="726">
        <f t="shared" si="0"/>
        <v>0.22</v>
      </c>
      <c r="H28" s="696">
        <f t="shared" si="0"/>
        <v>0.28999999999999998</v>
      </c>
      <c r="I28" s="714">
        <f t="shared" si="0"/>
        <v>0.25</v>
      </c>
      <c r="J28" s="726">
        <f t="shared" si="0"/>
        <v>0.27</v>
      </c>
      <c r="K28" s="736"/>
    </row>
    <row r="29" spans="2:11" ht="16.5" customHeight="1">
      <c r="B29" s="1146"/>
      <c r="C29" s="1146"/>
      <c r="D29" s="1146"/>
      <c r="E29" s="1146"/>
      <c r="F29" s="1146"/>
      <c r="G29" s="1146"/>
      <c r="H29" s="1146"/>
      <c r="I29" s="1146"/>
      <c r="J29" s="1146"/>
      <c r="K29" s="671"/>
    </row>
    <row r="30" spans="2:11" s="665" customFormat="1" ht="14.25" hidden="1" customHeight="1">
      <c r="B30" s="1125" t="s">
        <v>634</v>
      </c>
      <c r="C30" s="1147"/>
      <c r="D30" s="1148"/>
      <c r="E30" s="697" t="s">
        <v>340</v>
      </c>
      <c r="F30" s="709" t="s">
        <v>188</v>
      </c>
      <c r="G30" s="709" t="s">
        <v>16</v>
      </c>
      <c r="H30" s="709" t="s">
        <v>332</v>
      </c>
      <c r="I30" s="709" t="s">
        <v>880</v>
      </c>
      <c r="J30" s="709" t="s">
        <v>28</v>
      </c>
      <c r="K30" s="736"/>
    </row>
    <row r="31" spans="2:11" s="665" customFormat="1" ht="15.75" hidden="1" customHeight="1">
      <c r="B31" s="1126"/>
      <c r="C31" s="678"/>
      <c r="D31" s="685"/>
      <c r="E31" s="698">
        <v>0</v>
      </c>
      <c r="F31" s="710">
        <v>500.00099999999998</v>
      </c>
      <c r="G31" s="710">
        <v>750.00099999999998</v>
      </c>
      <c r="H31" s="710">
        <v>1000.001</v>
      </c>
      <c r="I31" s="710">
        <v>1500.001</v>
      </c>
      <c r="J31" s="710">
        <v>2000.001</v>
      </c>
      <c r="K31" s="736"/>
    </row>
    <row r="32" spans="2:11" s="667" customFormat="1" ht="15" customHeight="1">
      <c r="B32" s="1127"/>
      <c r="C32" s="1136" t="s">
        <v>1054</v>
      </c>
      <c r="D32" s="683" t="s">
        <v>196</v>
      </c>
      <c r="E32" s="699">
        <v>0.03</v>
      </c>
      <c r="F32" s="715">
        <v>0.03</v>
      </c>
      <c r="G32" s="727">
        <v>0.03</v>
      </c>
      <c r="H32" s="699">
        <v>0.03</v>
      </c>
      <c r="I32" s="715">
        <v>0.03</v>
      </c>
      <c r="J32" s="727">
        <v>0.03</v>
      </c>
      <c r="K32" s="737"/>
    </row>
    <row r="33" spans="2:11" s="667" customFormat="1" ht="15" customHeight="1">
      <c r="B33" s="1127"/>
      <c r="C33" s="1135"/>
      <c r="D33" s="684" t="s">
        <v>615</v>
      </c>
      <c r="E33" s="700">
        <v>0.01</v>
      </c>
      <c r="F33" s="701">
        <v>0.01</v>
      </c>
      <c r="G33" s="728">
        <v>0.02</v>
      </c>
      <c r="H33" s="700">
        <v>0.01</v>
      </c>
      <c r="I33" s="701">
        <v>0.01</v>
      </c>
      <c r="J33" s="701">
        <v>0.01</v>
      </c>
      <c r="K33" s="737"/>
    </row>
    <row r="34" spans="2:11" s="667" customFormat="1" ht="15" customHeight="1">
      <c r="B34" s="1127"/>
      <c r="C34" s="1135" t="s">
        <v>1140</v>
      </c>
      <c r="D34" s="684" t="s">
        <v>632</v>
      </c>
      <c r="E34" s="701">
        <v>0.02</v>
      </c>
      <c r="F34" s="701">
        <v>0.02</v>
      </c>
      <c r="G34" s="701">
        <v>0.02</v>
      </c>
      <c r="H34" s="700">
        <v>0.02</v>
      </c>
      <c r="I34" s="701">
        <v>0.02</v>
      </c>
      <c r="J34" s="728">
        <v>0.02</v>
      </c>
      <c r="K34" s="737"/>
    </row>
    <row r="35" spans="2:11" s="667" customFormat="1" ht="28.5" customHeight="1">
      <c r="B35" s="1127"/>
      <c r="C35" s="1135"/>
      <c r="D35" s="684" t="s">
        <v>1018</v>
      </c>
      <c r="E35" s="700">
        <v>0.01</v>
      </c>
      <c r="F35" s="701">
        <v>0.02</v>
      </c>
      <c r="G35" s="728">
        <v>0.02</v>
      </c>
      <c r="H35" s="700">
        <v>0.01</v>
      </c>
      <c r="I35" s="701">
        <v>0.02</v>
      </c>
      <c r="J35" s="728">
        <v>0.02</v>
      </c>
      <c r="K35" s="737"/>
    </row>
    <row r="36" spans="2:11" s="667" customFormat="1" ht="15" customHeight="1">
      <c r="B36" s="1127"/>
      <c r="C36" s="1135" t="s">
        <v>91</v>
      </c>
      <c r="D36" s="684" t="s">
        <v>1020</v>
      </c>
      <c r="E36" s="700">
        <v>7.0000000000000007E-2</v>
      </c>
      <c r="F36" s="701">
        <v>0.08</v>
      </c>
      <c r="G36" s="728">
        <v>7.0000000000000007E-2</v>
      </c>
      <c r="H36" s="700">
        <v>7.0000000000000007E-2</v>
      </c>
      <c r="I36" s="701">
        <v>0.08</v>
      </c>
      <c r="J36" s="728">
        <v>7.0000000000000007E-2</v>
      </c>
      <c r="K36" s="737"/>
    </row>
    <row r="37" spans="2:11" s="667" customFormat="1" ht="28.5" customHeight="1">
      <c r="B37" s="1127"/>
      <c r="C37" s="1135"/>
      <c r="D37" s="684" t="s">
        <v>363</v>
      </c>
      <c r="E37" s="700">
        <v>0.03</v>
      </c>
      <c r="F37" s="701">
        <v>0.03</v>
      </c>
      <c r="G37" s="728">
        <v>0.04</v>
      </c>
      <c r="H37" s="700">
        <v>0.03</v>
      </c>
      <c r="I37" s="701">
        <v>0.03</v>
      </c>
      <c r="J37" s="728">
        <v>0.03</v>
      </c>
      <c r="K37" s="737"/>
    </row>
    <row r="38" spans="2:11" s="667" customFormat="1" ht="28.5" customHeight="1">
      <c r="B38" s="1127"/>
      <c r="C38" s="1135"/>
      <c r="D38" s="684" t="s">
        <v>158</v>
      </c>
      <c r="E38" s="700">
        <v>0.02</v>
      </c>
      <c r="F38" s="701">
        <v>0.02</v>
      </c>
      <c r="G38" s="728">
        <v>0.03</v>
      </c>
      <c r="H38" s="700">
        <v>0.02</v>
      </c>
      <c r="I38" s="701">
        <v>0.02</v>
      </c>
      <c r="J38" s="728">
        <v>0.03</v>
      </c>
      <c r="K38" s="737"/>
    </row>
    <row r="39" spans="2:11" s="667" customFormat="1" ht="15" customHeight="1">
      <c r="B39" s="1127"/>
      <c r="C39" s="1129" t="s">
        <v>892</v>
      </c>
      <c r="D39" s="684" t="s">
        <v>1143</v>
      </c>
      <c r="E39" s="700">
        <v>0.3</v>
      </c>
      <c r="F39" s="701">
        <v>0.33</v>
      </c>
      <c r="G39" s="728">
        <v>0.3</v>
      </c>
      <c r="H39" s="700">
        <v>0.3</v>
      </c>
      <c r="I39" s="701">
        <v>0.32</v>
      </c>
      <c r="J39" s="728">
        <v>0.28000000000000003</v>
      </c>
      <c r="K39" s="737"/>
    </row>
    <row r="40" spans="2:11" s="667" customFormat="1" ht="15" customHeight="1">
      <c r="B40" s="1127"/>
      <c r="C40" s="1136"/>
      <c r="D40" s="684" t="s">
        <v>149</v>
      </c>
      <c r="E40" s="700">
        <v>0.04</v>
      </c>
      <c r="F40" s="701">
        <v>0.05</v>
      </c>
      <c r="G40" s="728">
        <v>0.04</v>
      </c>
      <c r="H40" s="700">
        <v>0.04</v>
      </c>
      <c r="I40" s="701">
        <v>0.05</v>
      </c>
      <c r="J40" s="728">
        <v>0.04</v>
      </c>
      <c r="K40" s="737"/>
    </row>
    <row r="41" spans="2:11" s="667" customFormat="1" ht="15" customHeight="1">
      <c r="B41" s="1127"/>
      <c r="C41" s="1135" t="s">
        <v>853</v>
      </c>
      <c r="D41" s="1149"/>
      <c r="E41" s="700">
        <v>0.03</v>
      </c>
      <c r="F41" s="701">
        <v>0.04</v>
      </c>
      <c r="G41" s="728">
        <v>0.05</v>
      </c>
      <c r="H41" s="700">
        <v>0.03</v>
      </c>
      <c r="I41" s="701">
        <v>0.04</v>
      </c>
      <c r="J41" s="728">
        <v>0.04</v>
      </c>
      <c r="K41" s="737"/>
    </row>
    <row r="42" spans="2:11" s="667" customFormat="1" ht="15" customHeight="1">
      <c r="B42" s="1127"/>
      <c r="C42" s="1129" t="s">
        <v>404</v>
      </c>
      <c r="D42" s="1130"/>
      <c r="E42" s="702">
        <v>0.02</v>
      </c>
      <c r="F42" s="716">
        <v>0.02</v>
      </c>
      <c r="G42" s="729">
        <v>0.03</v>
      </c>
      <c r="H42" s="702">
        <v>0.02</v>
      </c>
      <c r="I42" s="716">
        <v>0.02</v>
      </c>
      <c r="J42" s="729">
        <v>0.03</v>
      </c>
      <c r="K42" s="737"/>
    </row>
    <row r="43" spans="2:11" s="668" customFormat="1" ht="15" customHeight="1">
      <c r="B43" s="1128"/>
      <c r="C43" s="1131"/>
      <c r="D43" s="1132"/>
      <c r="E43" s="703">
        <f t="shared" ref="E43:J43" si="1">SUM(E32:E42)</f>
        <v>0.58000000000000007</v>
      </c>
      <c r="F43" s="717">
        <f t="shared" si="1"/>
        <v>0.65000000000000013</v>
      </c>
      <c r="G43" s="730">
        <f t="shared" si="1"/>
        <v>0.65000000000000013</v>
      </c>
      <c r="H43" s="703">
        <f t="shared" si="1"/>
        <v>0.58000000000000007</v>
      </c>
      <c r="I43" s="717">
        <f t="shared" si="1"/>
        <v>0.64000000000000012</v>
      </c>
      <c r="J43" s="730">
        <f t="shared" si="1"/>
        <v>0.60000000000000009</v>
      </c>
      <c r="K43" s="738"/>
    </row>
    <row r="44" spans="2:11" s="668" customFormat="1" ht="16.5" customHeight="1">
      <c r="B44" s="1139" t="s">
        <v>452</v>
      </c>
      <c r="C44" s="1139"/>
      <c r="D44" s="1132"/>
      <c r="E44" s="704">
        <f t="shared" ref="E44:J44" si="2">E28+E43</f>
        <v>0.87000000000000011</v>
      </c>
      <c r="F44" s="718">
        <f t="shared" si="2"/>
        <v>0.88000000000000012</v>
      </c>
      <c r="G44" s="731">
        <f t="shared" si="2"/>
        <v>0.87000000000000011</v>
      </c>
      <c r="H44" s="704">
        <f t="shared" si="2"/>
        <v>0.87000000000000011</v>
      </c>
      <c r="I44" s="718">
        <f t="shared" si="2"/>
        <v>0.89000000000000012</v>
      </c>
      <c r="J44" s="731">
        <f t="shared" si="2"/>
        <v>0.87000000000000011</v>
      </c>
      <c r="K44" s="738"/>
    </row>
    <row r="45" spans="2:11" s="668" customFormat="1" ht="16.5" customHeight="1">
      <c r="B45" s="1140"/>
      <c r="C45" s="1140"/>
      <c r="D45" s="1140"/>
      <c r="E45" s="1140"/>
      <c r="F45" s="1140"/>
      <c r="G45" s="1140"/>
      <c r="H45" s="1140"/>
      <c r="I45" s="1140"/>
      <c r="J45" s="1140"/>
      <c r="K45" s="738"/>
    </row>
    <row r="46" spans="2:11" s="665" customFormat="1" ht="12.75" hidden="1" customHeight="1">
      <c r="B46" s="1119" t="s">
        <v>1030</v>
      </c>
      <c r="C46" s="1141"/>
      <c r="D46" s="1142"/>
      <c r="E46" s="697" t="s">
        <v>340</v>
      </c>
      <c r="F46" s="709" t="s">
        <v>188</v>
      </c>
      <c r="G46" s="709" t="s">
        <v>16</v>
      </c>
      <c r="H46" s="709" t="s">
        <v>332</v>
      </c>
      <c r="I46" s="709" t="s">
        <v>880</v>
      </c>
      <c r="J46" s="709" t="s">
        <v>28</v>
      </c>
      <c r="K46" s="736"/>
    </row>
    <row r="47" spans="2:11" s="665" customFormat="1" ht="12" hidden="1" customHeight="1">
      <c r="B47" s="1121"/>
      <c r="C47" s="677"/>
      <c r="D47" s="682"/>
      <c r="E47" s="698">
        <v>0</v>
      </c>
      <c r="F47" s="710">
        <v>500.00099999999998</v>
      </c>
      <c r="G47" s="710">
        <v>750.00099999999998</v>
      </c>
      <c r="H47" s="710">
        <v>1000.001</v>
      </c>
      <c r="I47" s="710">
        <v>1500.001</v>
      </c>
      <c r="J47" s="710">
        <v>2000.001</v>
      </c>
      <c r="K47" s="736"/>
    </row>
    <row r="48" spans="2:11" s="667" customFormat="1" ht="15" customHeight="1">
      <c r="B48" s="1137"/>
      <c r="C48" s="1136" t="s">
        <v>10</v>
      </c>
      <c r="D48" s="1143"/>
      <c r="E48" s="699">
        <v>7.0000000000000007E-2</v>
      </c>
      <c r="F48" s="715">
        <v>0.06</v>
      </c>
      <c r="G48" s="727">
        <v>7.0000000000000007E-2</v>
      </c>
      <c r="H48" s="699">
        <v>7.0000000000000007E-2</v>
      </c>
      <c r="I48" s="715">
        <v>0.06</v>
      </c>
      <c r="J48" s="727">
        <v>7.0000000000000007E-2</v>
      </c>
      <c r="K48" s="737"/>
    </row>
    <row r="49" spans="2:11" s="667" customFormat="1" ht="28.5" customHeight="1">
      <c r="B49" s="1137"/>
      <c r="C49" s="1129" t="s">
        <v>793</v>
      </c>
      <c r="D49" s="1130"/>
      <c r="E49" s="702">
        <v>0.06</v>
      </c>
      <c r="F49" s="716">
        <v>0.06</v>
      </c>
      <c r="G49" s="729">
        <v>0.06</v>
      </c>
      <c r="H49" s="702">
        <v>0.06</v>
      </c>
      <c r="I49" s="716">
        <v>0.05</v>
      </c>
      <c r="J49" s="729">
        <v>0.06</v>
      </c>
      <c r="K49" s="737"/>
    </row>
    <row r="50" spans="2:11" s="668" customFormat="1" ht="15" customHeight="1">
      <c r="B50" s="1138"/>
      <c r="C50" s="1131"/>
      <c r="D50" s="1132"/>
      <c r="E50" s="703">
        <f t="shared" ref="E50:J50" si="3">SUM(E48:E49)</f>
        <v>0.13</v>
      </c>
      <c r="F50" s="717">
        <f t="shared" si="3"/>
        <v>0.12</v>
      </c>
      <c r="G50" s="730">
        <f t="shared" si="3"/>
        <v>0.13</v>
      </c>
      <c r="H50" s="703">
        <f t="shared" si="3"/>
        <v>0.13</v>
      </c>
      <c r="I50" s="717">
        <f t="shared" si="3"/>
        <v>0.11</v>
      </c>
      <c r="J50" s="730">
        <f t="shared" si="3"/>
        <v>0.13</v>
      </c>
      <c r="K50" s="738"/>
    </row>
    <row r="51" spans="2:11" s="668" customFormat="1" ht="16.5" customHeight="1">
      <c r="B51" s="1120"/>
      <c r="C51" s="1120"/>
      <c r="D51" s="1120"/>
      <c r="E51" s="1120"/>
      <c r="F51" s="1120"/>
      <c r="G51" s="1120"/>
      <c r="H51" s="1120"/>
      <c r="I51" s="1120"/>
      <c r="J51" s="1120"/>
      <c r="K51" s="738"/>
    </row>
    <row r="52" spans="2:11" s="668" customFormat="1" ht="15" customHeight="1">
      <c r="B52" s="1133" t="s">
        <v>1007</v>
      </c>
      <c r="C52" s="1134"/>
      <c r="D52" s="1134"/>
      <c r="E52" s="705">
        <f t="shared" ref="E52:J52" si="4">INT(E28+E43+E50)</f>
        <v>1</v>
      </c>
      <c r="F52" s="719">
        <f t="shared" si="4"/>
        <v>1</v>
      </c>
      <c r="G52" s="732">
        <f t="shared" si="4"/>
        <v>1</v>
      </c>
      <c r="H52" s="705">
        <f t="shared" si="4"/>
        <v>1</v>
      </c>
      <c r="I52" s="719">
        <f t="shared" si="4"/>
        <v>1</v>
      </c>
      <c r="J52" s="732">
        <f t="shared" si="4"/>
        <v>1</v>
      </c>
      <c r="K52" s="738"/>
    </row>
    <row r="53" spans="2:11" s="667" customFormat="1" ht="16.5" customHeight="1">
      <c r="K53" s="737"/>
    </row>
    <row r="54" spans="2:11" s="665" customFormat="1" ht="10.5" hidden="1" customHeight="1">
      <c r="B54" s="674"/>
      <c r="C54" s="677"/>
      <c r="D54" s="682"/>
      <c r="E54" s="698">
        <v>0</v>
      </c>
      <c r="F54" s="710">
        <v>500.00099999999998</v>
      </c>
      <c r="G54" s="710">
        <v>750.00099999999998</v>
      </c>
      <c r="H54" s="710">
        <v>1000.001</v>
      </c>
      <c r="I54" s="710">
        <v>1500.001</v>
      </c>
      <c r="J54" s="710">
        <v>2000.001</v>
      </c>
      <c r="K54" s="739"/>
    </row>
    <row r="55" spans="2:11" ht="16.5" customHeight="1"/>
    <row r="91" spans="2:11">
      <c r="B91" s="1119" t="s">
        <v>290</v>
      </c>
      <c r="C91" s="1120"/>
      <c r="D91" s="686"/>
      <c r="E91" s="690" t="s">
        <v>880</v>
      </c>
      <c r="F91" s="709" t="s">
        <v>28</v>
      </c>
      <c r="G91" s="709" t="s">
        <v>26</v>
      </c>
      <c r="H91" s="709" t="s">
        <v>31</v>
      </c>
      <c r="I91" s="709" t="s">
        <v>1145</v>
      </c>
      <c r="J91" s="709"/>
      <c r="K91" s="721"/>
    </row>
    <row r="92" spans="2:11">
      <c r="B92" s="1121"/>
      <c r="C92" s="1122"/>
      <c r="D92" s="687"/>
      <c r="E92" s="698">
        <v>0</v>
      </c>
      <c r="F92" s="710">
        <v>2000</v>
      </c>
      <c r="G92" s="710">
        <v>3000</v>
      </c>
      <c r="H92" s="710">
        <v>5000</v>
      </c>
      <c r="I92" s="710">
        <v>7000</v>
      </c>
      <c r="J92" s="710">
        <v>10000</v>
      </c>
      <c r="K92" s="722"/>
    </row>
    <row r="93" spans="2:11">
      <c r="B93" s="1123"/>
      <c r="C93" s="1124"/>
      <c r="D93" s="688"/>
      <c r="E93" s="706">
        <v>26</v>
      </c>
      <c r="F93" s="720">
        <v>34</v>
      </c>
      <c r="G93" s="720">
        <v>41</v>
      </c>
      <c r="H93" s="720">
        <v>52</v>
      </c>
      <c r="I93" s="720">
        <v>71</v>
      </c>
      <c r="J93" s="720">
        <v>97</v>
      </c>
      <c r="K93" s="740" t="s">
        <v>827</v>
      </c>
    </row>
  </sheetData>
  <mergeCells count="49">
    <mergeCell ref="L10:M10"/>
    <mergeCell ref="B11:C11"/>
    <mergeCell ref="L11:M11"/>
    <mergeCell ref="B7:B9"/>
    <mergeCell ref="C3:D3"/>
    <mergeCell ref="L5:M5"/>
    <mergeCell ref="G6:J6"/>
    <mergeCell ref="L6:M6"/>
    <mergeCell ref="L7:M7"/>
    <mergeCell ref="C22:D22"/>
    <mergeCell ref="C25:D25"/>
    <mergeCell ref="C26:D26"/>
    <mergeCell ref="C27:D27"/>
    <mergeCell ref="L12:M12"/>
    <mergeCell ref="B13:C13"/>
    <mergeCell ref="L13:M13"/>
    <mergeCell ref="E15:G15"/>
    <mergeCell ref="H15:J15"/>
    <mergeCell ref="G7:H12"/>
    <mergeCell ref="I7:I8"/>
    <mergeCell ref="G13:H14"/>
    <mergeCell ref="C18:C19"/>
    <mergeCell ref="C16:D16"/>
    <mergeCell ref="L8:M8"/>
    <mergeCell ref="L9:M9"/>
    <mergeCell ref="B45:J45"/>
    <mergeCell ref="C46:D46"/>
    <mergeCell ref="C48:D48"/>
    <mergeCell ref="C28:D28"/>
    <mergeCell ref="B29:J29"/>
    <mergeCell ref="C30:D30"/>
    <mergeCell ref="C41:D41"/>
    <mergeCell ref="C42:D42"/>
    <mergeCell ref="B91:C93"/>
    <mergeCell ref="B16:B28"/>
    <mergeCell ref="B30:B43"/>
    <mergeCell ref="C49:D49"/>
    <mergeCell ref="C50:D50"/>
    <mergeCell ref="B51:J51"/>
    <mergeCell ref="B52:D52"/>
    <mergeCell ref="C20:C21"/>
    <mergeCell ref="C23:C24"/>
    <mergeCell ref="C32:C33"/>
    <mergeCell ref="C34:C35"/>
    <mergeCell ref="C36:C38"/>
    <mergeCell ref="C39:C40"/>
    <mergeCell ref="B46:B50"/>
    <mergeCell ref="C43:D43"/>
    <mergeCell ref="B44:D44"/>
  </mergeCells>
  <phoneticPr fontId="9"/>
  <pageMargins left="0.59055118110236227" right="0.39370078740157483" top="0.78740157480314965" bottom="0.19685039370078741" header="0.11811023622047244" footer="0.11811023622047244"/>
  <pageSetup paperSize="9" scale="90" orientation="landscape" r:id="rId1"/>
  <headerFooter alignWithMargins="0"/>
  <rowBreaks count="1" manualBreakCount="1">
    <brk id="14" min="1"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B1:K92"/>
  <sheetViews>
    <sheetView view="pageBreakPreview" zoomScaleSheetLayoutView="100" workbookViewId="0">
      <selection activeCell="Q83" sqref="Q83"/>
    </sheetView>
  </sheetViews>
  <sheetFormatPr defaultRowHeight="15"/>
  <cols>
    <col min="4" max="4" width="45.6640625" customWidth="1"/>
    <col min="6" max="6" width="20.6640625" customWidth="1"/>
  </cols>
  <sheetData>
    <row r="1" spans="2:11" ht="21">
      <c r="B1" s="742" t="s">
        <v>277</v>
      </c>
    </row>
    <row r="4" spans="2:11" ht="44.25" customHeight="1">
      <c r="B4" s="743" t="s">
        <v>694</v>
      </c>
      <c r="C4" s="1183" t="s">
        <v>98</v>
      </c>
      <c r="D4" s="1183"/>
      <c r="E4" s="1183"/>
      <c r="F4" s="1183"/>
      <c r="G4" s="751"/>
      <c r="H4" s="751"/>
      <c r="I4" s="751"/>
      <c r="J4" s="751"/>
      <c r="K4" s="751"/>
    </row>
    <row r="5" spans="2:11" ht="20.25" customHeight="1">
      <c r="B5" s="1168" t="s">
        <v>897</v>
      </c>
      <c r="C5" s="1169" t="s">
        <v>75</v>
      </c>
      <c r="D5" s="1182" t="s">
        <v>1028</v>
      </c>
      <c r="E5" s="1182"/>
      <c r="F5" s="1182"/>
    </row>
    <row r="6" spans="2:11" ht="20.25" customHeight="1">
      <c r="B6" s="1168"/>
      <c r="C6" s="1169"/>
      <c r="D6" s="1182" t="s">
        <v>182</v>
      </c>
      <c r="E6" s="1182"/>
      <c r="F6" s="1182"/>
    </row>
    <row r="7" spans="2:11" ht="20.25" customHeight="1">
      <c r="B7" s="1168"/>
      <c r="C7" s="1169" t="s">
        <v>455</v>
      </c>
      <c r="D7" s="1182" t="s">
        <v>447</v>
      </c>
      <c r="E7" s="1182"/>
      <c r="F7" s="1182"/>
    </row>
    <row r="8" spans="2:11" ht="20.25" customHeight="1">
      <c r="B8" s="1168"/>
      <c r="C8" s="1169"/>
      <c r="D8" s="1182" t="s">
        <v>909</v>
      </c>
      <c r="E8" s="1182"/>
      <c r="F8" s="1182"/>
    </row>
    <row r="9" spans="2:11" ht="20.25" customHeight="1">
      <c r="B9" s="1168"/>
      <c r="C9" s="1169"/>
      <c r="D9" s="1182" t="s">
        <v>429</v>
      </c>
      <c r="E9" s="1182"/>
      <c r="F9" s="1182"/>
    </row>
    <row r="10" spans="2:11" ht="20.25" customHeight="1">
      <c r="B10" s="1168"/>
      <c r="C10" s="1169"/>
      <c r="D10" s="1182" t="s">
        <v>962</v>
      </c>
      <c r="E10" s="1182"/>
      <c r="F10" s="1182"/>
    </row>
    <row r="11" spans="2:11" ht="20.25" customHeight="1">
      <c r="B11" s="1168"/>
      <c r="C11" s="1169"/>
      <c r="D11" s="1182" t="s">
        <v>246</v>
      </c>
      <c r="E11" s="1182"/>
      <c r="F11" s="1182"/>
    </row>
    <row r="12" spans="2:11" ht="20.25" customHeight="1">
      <c r="B12" s="1168"/>
      <c r="C12" s="1169"/>
      <c r="D12" s="1182" t="s">
        <v>369</v>
      </c>
      <c r="E12" s="1182"/>
      <c r="F12" s="1182"/>
    </row>
    <row r="13" spans="2:11" ht="20.25" customHeight="1">
      <c r="B13" s="1168"/>
      <c r="C13" s="1169"/>
      <c r="D13" s="1182" t="s">
        <v>193</v>
      </c>
      <c r="E13" s="1182"/>
      <c r="F13" s="1182"/>
    </row>
    <row r="14" spans="2:11" ht="20.25" customHeight="1">
      <c r="B14" s="1168"/>
      <c r="C14" s="1169"/>
      <c r="D14" s="1182" t="s">
        <v>47</v>
      </c>
      <c r="E14" s="1182"/>
      <c r="F14" s="1182"/>
    </row>
    <row r="15" spans="2:11" ht="20.25" customHeight="1">
      <c r="B15" s="1168"/>
      <c r="C15" s="1169"/>
      <c r="D15" s="1182" t="s">
        <v>971</v>
      </c>
      <c r="E15" s="1182"/>
      <c r="F15" s="1182"/>
    </row>
    <row r="16" spans="2:11" ht="29.25" customHeight="1">
      <c r="B16" s="1168"/>
      <c r="C16" s="1169"/>
      <c r="D16" s="1182" t="s">
        <v>745</v>
      </c>
      <c r="E16" s="1182"/>
      <c r="F16" s="1182"/>
    </row>
    <row r="17" spans="2:6" ht="20.25" customHeight="1">
      <c r="B17" s="1168"/>
      <c r="C17" s="746" t="s">
        <v>649</v>
      </c>
      <c r="D17" s="1182" t="s">
        <v>194</v>
      </c>
      <c r="E17" s="1182"/>
      <c r="F17" s="1182"/>
    </row>
    <row r="18" spans="2:6" ht="20.25" customHeight="1">
      <c r="B18" s="1168"/>
      <c r="C18" s="746" t="s">
        <v>517</v>
      </c>
      <c r="D18" s="1182" t="s">
        <v>211</v>
      </c>
      <c r="E18" s="1182"/>
      <c r="F18" s="1182"/>
    </row>
    <row r="19" spans="2:6" ht="20.25" customHeight="1">
      <c r="B19" s="1168"/>
      <c r="C19" s="6"/>
      <c r="D19" s="1182" t="s">
        <v>931</v>
      </c>
      <c r="E19" s="1182"/>
      <c r="F19" s="1182"/>
    </row>
    <row r="20" spans="2:6" ht="20.25" customHeight="1">
      <c r="B20" s="1168"/>
      <c r="C20" s="6"/>
      <c r="D20" s="1182" t="s">
        <v>800</v>
      </c>
      <c r="E20" s="1182"/>
      <c r="F20" s="1182"/>
    </row>
    <row r="21" spans="2:6" ht="18.75" customHeight="1">
      <c r="B21" s="1168"/>
      <c r="C21" s="746" t="s">
        <v>739</v>
      </c>
      <c r="D21" s="1172" t="s">
        <v>447</v>
      </c>
      <c r="E21" s="1172"/>
      <c r="F21" s="1172"/>
    </row>
    <row r="22" spans="2:6" ht="18.75" customHeight="1">
      <c r="B22" s="1168"/>
      <c r="C22" s="746" t="s">
        <v>488</v>
      </c>
      <c r="D22" s="1172"/>
      <c r="E22" s="1172"/>
      <c r="F22" s="1172"/>
    </row>
    <row r="23" spans="2:6" ht="18" customHeight="1">
      <c r="B23" s="1168"/>
      <c r="C23" s="1169" t="s">
        <v>631</v>
      </c>
      <c r="D23" s="1172" t="s">
        <v>259</v>
      </c>
      <c r="E23" s="1172"/>
      <c r="F23" s="1172"/>
    </row>
    <row r="24" spans="2:6" ht="37.5" customHeight="1">
      <c r="B24" s="1168"/>
      <c r="C24" s="1169"/>
      <c r="D24" s="1172" t="s">
        <v>602</v>
      </c>
      <c r="E24" s="1172"/>
      <c r="F24" s="1172"/>
    </row>
    <row r="25" spans="2:6" ht="19.5" customHeight="1">
      <c r="B25" s="1168"/>
      <c r="C25" s="1169"/>
      <c r="D25" s="1172" t="s">
        <v>429</v>
      </c>
      <c r="E25" s="1172"/>
      <c r="F25" s="1172"/>
    </row>
    <row r="26" spans="2:6" ht="19.5" customHeight="1">
      <c r="B26" s="1168"/>
      <c r="C26" s="1169"/>
      <c r="D26" s="1172" t="s">
        <v>962</v>
      </c>
      <c r="E26" s="1172"/>
      <c r="F26" s="1172"/>
    </row>
    <row r="27" spans="2:6" ht="36" customHeight="1">
      <c r="B27" s="1168"/>
      <c r="C27" s="1169"/>
      <c r="D27" s="1172" t="s">
        <v>602</v>
      </c>
      <c r="E27" s="1172"/>
      <c r="F27" s="1172"/>
    </row>
    <row r="28" spans="2:6" ht="18.75" customHeight="1">
      <c r="B28" s="1168"/>
      <c r="C28" s="1169"/>
      <c r="D28" s="1172" t="s">
        <v>311</v>
      </c>
      <c r="E28" s="1172"/>
      <c r="F28" s="1172"/>
    </row>
    <row r="29" spans="2:6" ht="18.75" customHeight="1">
      <c r="B29" s="1168"/>
      <c r="C29" s="1169"/>
      <c r="D29" s="1172" t="s">
        <v>13</v>
      </c>
      <c r="E29" s="1172"/>
      <c r="F29" s="1172"/>
    </row>
    <row r="30" spans="2:6" ht="30" customHeight="1">
      <c r="B30" s="1168"/>
      <c r="C30" s="1169"/>
      <c r="D30" s="1172" t="s">
        <v>941</v>
      </c>
      <c r="E30" s="1172"/>
      <c r="F30" s="1172"/>
    </row>
    <row r="31" spans="2:6" ht="18.75" customHeight="1">
      <c r="B31" s="1168"/>
      <c r="C31" s="1169"/>
      <c r="D31" s="1172" t="s">
        <v>345</v>
      </c>
      <c r="E31" s="1172"/>
      <c r="F31" s="1172"/>
    </row>
    <row r="32" spans="2:6" ht="18.75" customHeight="1">
      <c r="B32" s="1168"/>
      <c r="C32" s="1169"/>
      <c r="D32" s="1172" t="s">
        <v>650</v>
      </c>
      <c r="E32" s="1172"/>
      <c r="F32" s="1172"/>
    </row>
    <row r="33" spans="2:6" ht="18.75" customHeight="1">
      <c r="B33" s="1168"/>
      <c r="C33" s="1169"/>
      <c r="D33" s="1172" t="s">
        <v>863</v>
      </c>
      <c r="E33" s="1172"/>
      <c r="F33" s="1172"/>
    </row>
    <row r="34" spans="2:6" ht="18.75" customHeight="1">
      <c r="B34" s="1168"/>
      <c r="C34" s="1169"/>
      <c r="D34" s="1172" t="s">
        <v>220</v>
      </c>
      <c r="E34" s="1172"/>
      <c r="F34" s="1172"/>
    </row>
    <row r="35" spans="2:6" ht="18.75" customHeight="1">
      <c r="B35" s="1168"/>
      <c r="C35" s="1169"/>
      <c r="D35" s="1172" t="s">
        <v>981</v>
      </c>
      <c r="E35" s="1172"/>
      <c r="F35" s="1172"/>
    </row>
    <row r="36" spans="2:6" ht="18.75" customHeight="1">
      <c r="B36" s="1168"/>
      <c r="C36" s="1169"/>
      <c r="D36" s="1172" t="s">
        <v>365</v>
      </c>
      <c r="E36" s="1172"/>
      <c r="F36" s="1172"/>
    </row>
    <row r="37" spans="2:6" ht="18.75" customHeight="1">
      <c r="B37" s="1173" t="s">
        <v>983</v>
      </c>
      <c r="C37" s="1182" t="s">
        <v>950</v>
      </c>
      <c r="D37" s="1182"/>
      <c r="E37" s="1182"/>
      <c r="F37" s="1182"/>
    </row>
    <row r="38" spans="2:6" ht="18.75" customHeight="1">
      <c r="B38" s="1173"/>
      <c r="C38" s="1182" t="s">
        <v>628</v>
      </c>
      <c r="D38" s="1182"/>
      <c r="E38" s="1182"/>
      <c r="F38" s="1182"/>
    </row>
    <row r="39" spans="2:6" ht="18.75" customHeight="1">
      <c r="B39" s="1173"/>
      <c r="C39" s="1182" t="s">
        <v>922</v>
      </c>
      <c r="D39" s="1182"/>
      <c r="E39" s="1182"/>
      <c r="F39" s="1182"/>
    </row>
    <row r="41" spans="2:6" ht="48" customHeight="1">
      <c r="B41" s="1174" t="s">
        <v>848</v>
      </c>
      <c r="C41" s="1176" t="s">
        <v>768</v>
      </c>
      <c r="D41" s="1176"/>
      <c r="E41" s="1176"/>
      <c r="F41" s="1176"/>
    </row>
    <row r="42" spans="2:6">
      <c r="B42" s="1174"/>
      <c r="C42" s="1175"/>
      <c r="D42" s="1175"/>
      <c r="E42" s="1175"/>
      <c r="F42" s="1175"/>
    </row>
    <row r="43" spans="2:6" ht="24" customHeight="1">
      <c r="B43" s="1174"/>
      <c r="C43" s="1176" t="s">
        <v>450</v>
      </c>
      <c r="D43" s="1176"/>
      <c r="E43" s="1176"/>
      <c r="F43" s="1176"/>
    </row>
    <row r="44" spans="2:6" ht="48" customHeight="1">
      <c r="B44" s="1174"/>
      <c r="C44" s="1176" t="s">
        <v>713</v>
      </c>
      <c r="D44" s="1176"/>
      <c r="E44" s="1176"/>
      <c r="F44" s="1176"/>
    </row>
    <row r="45" spans="2:6">
      <c r="B45" s="1174"/>
      <c r="C45" s="1177"/>
      <c r="D45" s="1177"/>
      <c r="E45" s="1177"/>
      <c r="F45" s="1177"/>
    </row>
    <row r="46" spans="2:6" ht="24" customHeight="1">
      <c r="B46" s="744" t="s">
        <v>849</v>
      </c>
      <c r="C46" s="1178" t="s">
        <v>995</v>
      </c>
      <c r="D46" s="1178"/>
      <c r="E46" s="1178"/>
      <c r="F46" s="1178"/>
    </row>
    <row r="47" spans="2:6">
      <c r="B47" s="1170"/>
      <c r="C47" s="747" t="s">
        <v>584</v>
      </c>
      <c r="D47" s="747" t="s">
        <v>384</v>
      </c>
      <c r="E47" s="747" t="s">
        <v>104</v>
      </c>
      <c r="F47" s="747" t="s">
        <v>727</v>
      </c>
    </row>
    <row r="48" spans="2:6">
      <c r="B48" s="1170"/>
      <c r="C48" s="1166" t="s">
        <v>566</v>
      </c>
      <c r="D48" s="748" t="s">
        <v>204</v>
      </c>
      <c r="E48" s="750"/>
      <c r="F48" s="749"/>
    </row>
    <row r="49" spans="2:6">
      <c r="B49" s="1170"/>
      <c r="C49" s="1166"/>
      <c r="D49" s="748" t="s">
        <v>381</v>
      </c>
      <c r="E49" s="747" t="s">
        <v>399</v>
      </c>
      <c r="F49" s="748" t="s">
        <v>999</v>
      </c>
    </row>
    <row r="50" spans="2:6">
      <c r="B50" s="1170"/>
      <c r="C50" s="1166"/>
      <c r="D50" s="748" t="s">
        <v>861</v>
      </c>
      <c r="E50" s="747" t="s">
        <v>921</v>
      </c>
      <c r="F50" s="748" t="s">
        <v>763</v>
      </c>
    </row>
    <row r="51" spans="2:6">
      <c r="B51" s="1170"/>
      <c r="C51" s="1166"/>
      <c r="D51" s="748" t="s">
        <v>237</v>
      </c>
      <c r="E51" s="747" t="s">
        <v>921</v>
      </c>
      <c r="F51" s="748" t="s">
        <v>161</v>
      </c>
    </row>
    <row r="52" spans="2:6">
      <c r="B52" s="1170"/>
      <c r="C52" s="1166"/>
      <c r="D52" s="748" t="s">
        <v>458</v>
      </c>
      <c r="E52" s="750"/>
      <c r="F52" s="749"/>
    </row>
    <row r="53" spans="2:6">
      <c r="B53" s="1170"/>
      <c r="C53" s="1166"/>
      <c r="D53" s="748" t="s">
        <v>920</v>
      </c>
      <c r="E53" s="747" t="s">
        <v>921</v>
      </c>
      <c r="F53" s="748" t="s">
        <v>500</v>
      </c>
    </row>
    <row r="54" spans="2:6">
      <c r="B54" s="1170"/>
      <c r="C54" s="1166" t="s">
        <v>668</v>
      </c>
      <c r="D54" s="748" t="s">
        <v>596</v>
      </c>
      <c r="E54" s="750"/>
      <c r="F54" s="749"/>
    </row>
    <row r="55" spans="2:6">
      <c r="B55" s="1170"/>
      <c r="C55" s="1166"/>
      <c r="D55" s="748" t="s">
        <v>532</v>
      </c>
      <c r="E55" s="747" t="s">
        <v>399</v>
      </c>
      <c r="F55" s="748" t="s">
        <v>947</v>
      </c>
    </row>
    <row r="56" spans="2:6">
      <c r="B56" s="1170"/>
      <c r="C56" s="1166"/>
      <c r="D56" s="748" t="s">
        <v>166</v>
      </c>
      <c r="E56" s="747" t="s">
        <v>921</v>
      </c>
      <c r="F56" s="748" t="s">
        <v>438</v>
      </c>
    </row>
    <row r="57" spans="2:6">
      <c r="B57" s="1170"/>
      <c r="C57" s="1166"/>
      <c r="D57" s="748" t="s">
        <v>187</v>
      </c>
      <c r="E57" s="747" t="s">
        <v>399</v>
      </c>
      <c r="F57" s="748" t="s">
        <v>186</v>
      </c>
    </row>
    <row r="58" spans="2:6" ht="25.5">
      <c r="B58" s="1170"/>
      <c r="C58" s="748" t="s">
        <v>383</v>
      </c>
      <c r="D58" s="748" t="s">
        <v>84</v>
      </c>
      <c r="E58" s="747" t="s">
        <v>921</v>
      </c>
      <c r="F58" s="748" t="s">
        <v>403</v>
      </c>
    </row>
    <row r="59" spans="2:6">
      <c r="B59" s="1170"/>
      <c r="C59" s="1166" t="s">
        <v>997</v>
      </c>
      <c r="D59" s="748" t="s">
        <v>255</v>
      </c>
      <c r="E59" s="750"/>
      <c r="F59" s="749"/>
    </row>
    <row r="60" spans="2:6">
      <c r="B60" s="1170"/>
      <c r="C60" s="1166"/>
      <c r="D60" s="748" t="s">
        <v>503</v>
      </c>
      <c r="E60" s="747" t="s">
        <v>921</v>
      </c>
      <c r="F60" s="748" t="s">
        <v>1001</v>
      </c>
    </row>
    <row r="61" spans="2:6">
      <c r="B61" s="1170"/>
      <c r="C61" s="1166"/>
      <c r="D61" s="748" t="s">
        <v>92</v>
      </c>
      <c r="E61" s="747" t="s">
        <v>399</v>
      </c>
      <c r="F61" s="748" t="s">
        <v>651</v>
      </c>
    </row>
    <row r="62" spans="2:6">
      <c r="B62" s="1170"/>
      <c r="C62" s="1166"/>
      <c r="D62" s="749"/>
      <c r="E62" s="750"/>
      <c r="F62" s="748" t="s">
        <v>958</v>
      </c>
    </row>
    <row r="63" spans="2:6">
      <c r="B63" s="1170"/>
      <c r="C63" s="1166"/>
      <c r="D63" s="748" t="s">
        <v>349</v>
      </c>
      <c r="E63" s="747" t="s">
        <v>399</v>
      </c>
      <c r="F63" s="748" t="s">
        <v>454</v>
      </c>
    </row>
    <row r="64" spans="2:6">
      <c r="B64" s="1170"/>
      <c r="C64" s="1166" t="s">
        <v>113</v>
      </c>
      <c r="D64" s="748" t="s">
        <v>1005</v>
      </c>
      <c r="E64" s="750"/>
      <c r="F64" s="749"/>
    </row>
    <row r="65" spans="2:6">
      <c r="B65" s="1170"/>
      <c r="C65" s="1166"/>
      <c r="D65" s="748" t="s">
        <v>520</v>
      </c>
      <c r="E65" s="747" t="s">
        <v>921</v>
      </c>
      <c r="F65" s="748" t="s">
        <v>1013</v>
      </c>
    </row>
    <row r="66" spans="2:6">
      <c r="B66" s="1170"/>
      <c r="C66" s="1166"/>
      <c r="D66" s="748" t="s">
        <v>661</v>
      </c>
      <c r="E66" s="747" t="s">
        <v>921</v>
      </c>
      <c r="F66" s="748" t="s">
        <v>438</v>
      </c>
    </row>
    <row r="67" spans="2:6">
      <c r="B67" s="1170"/>
      <c r="C67" s="1166"/>
      <c r="D67" s="748" t="s">
        <v>666</v>
      </c>
      <c r="E67" s="747" t="s">
        <v>399</v>
      </c>
      <c r="F67" s="748" t="s">
        <v>1015</v>
      </c>
    </row>
    <row r="68" spans="2:6" ht="25.5">
      <c r="B68" s="1170"/>
      <c r="C68" s="748" t="s">
        <v>128</v>
      </c>
      <c r="D68" s="748" t="s">
        <v>1017</v>
      </c>
      <c r="E68" s="747" t="s">
        <v>399</v>
      </c>
      <c r="F68" s="748" t="s">
        <v>999</v>
      </c>
    </row>
    <row r="69" spans="2:6">
      <c r="B69" s="1170"/>
      <c r="C69" s="1166" t="s">
        <v>805</v>
      </c>
      <c r="D69" s="748" t="s">
        <v>507</v>
      </c>
      <c r="E69" s="750"/>
      <c r="F69" s="749"/>
    </row>
    <row r="70" spans="2:6">
      <c r="B70" s="1170"/>
      <c r="C70" s="1166"/>
      <c r="D70" s="748" t="s">
        <v>757</v>
      </c>
      <c r="E70" s="747" t="s">
        <v>921</v>
      </c>
      <c r="F70" s="748" t="s">
        <v>1013</v>
      </c>
    </row>
    <row r="71" spans="2:6">
      <c r="B71" s="1170"/>
      <c r="C71" s="1166"/>
      <c r="D71" s="748" t="s">
        <v>568</v>
      </c>
      <c r="E71" s="747"/>
      <c r="F71" s="748"/>
    </row>
    <row r="72" spans="2:6">
      <c r="B72" s="1170"/>
      <c r="C72" s="1166"/>
      <c r="D72" s="748" t="s">
        <v>946</v>
      </c>
      <c r="E72" s="747" t="s">
        <v>921</v>
      </c>
      <c r="F72" s="748" t="s">
        <v>5</v>
      </c>
    </row>
    <row r="73" spans="2:6">
      <c r="B73" s="1170"/>
      <c r="C73" s="1166"/>
      <c r="D73" s="748" t="s">
        <v>569</v>
      </c>
      <c r="E73" s="747"/>
      <c r="F73" s="748"/>
    </row>
    <row r="74" spans="2:6" ht="25.5">
      <c r="B74" s="1170"/>
      <c r="C74" s="748" t="s">
        <v>785</v>
      </c>
      <c r="D74" s="748" t="s">
        <v>754</v>
      </c>
      <c r="E74" s="747" t="s">
        <v>399</v>
      </c>
      <c r="F74" s="748" t="s">
        <v>999</v>
      </c>
    </row>
    <row r="75" spans="2:6">
      <c r="B75" s="1170"/>
      <c r="C75" s="1166" t="s">
        <v>395</v>
      </c>
      <c r="D75" s="748" t="s">
        <v>1026</v>
      </c>
      <c r="E75" s="750"/>
      <c r="F75" s="749"/>
    </row>
    <row r="76" spans="2:6">
      <c r="B76" s="1170"/>
      <c r="C76" s="1166"/>
      <c r="D76" s="748" t="s">
        <v>499</v>
      </c>
      <c r="E76" s="747" t="s">
        <v>921</v>
      </c>
      <c r="F76" s="748" t="s">
        <v>301</v>
      </c>
    </row>
    <row r="77" spans="2:6">
      <c r="B77" s="1170"/>
      <c r="C77" s="1166"/>
      <c r="D77" s="748" t="s">
        <v>640</v>
      </c>
      <c r="E77" s="747" t="s">
        <v>921</v>
      </c>
      <c r="F77" s="748" t="s">
        <v>1027</v>
      </c>
    </row>
    <row r="78" spans="2:6" ht="25.5">
      <c r="B78" s="1170"/>
      <c r="C78" s="748" t="s">
        <v>514</v>
      </c>
      <c r="D78" s="748" t="s">
        <v>595</v>
      </c>
      <c r="E78" s="747" t="s">
        <v>921</v>
      </c>
      <c r="F78" s="748" t="s">
        <v>528</v>
      </c>
    </row>
    <row r="79" spans="2:6">
      <c r="B79" s="1179"/>
      <c r="C79" s="1180"/>
      <c r="D79" s="1180"/>
      <c r="E79" s="1180"/>
      <c r="F79" s="1180"/>
    </row>
    <row r="80" spans="2:6">
      <c r="B80" s="1179"/>
      <c r="C80" s="1181"/>
      <c r="D80" s="1181"/>
      <c r="E80" s="1181"/>
      <c r="F80" s="1181"/>
    </row>
    <row r="81" spans="2:6" ht="36" customHeight="1">
      <c r="B81" s="745" t="s">
        <v>32</v>
      </c>
      <c r="C81" s="1171" t="s">
        <v>587</v>
      </c>
      <c r="D81" s="1171"/>
      <c r="E81" s="1171"/>
      <c r="F81" s="1171"/>
    </row>
    <row r="82" spans="2:6">
      <c r="B82" s="1170"/>
      <c r="C82" s="747" t="s">
        <v>584</v>
      </c>
      <c r="D82" s="747" t="s">
        <v>384</v>
      </c>
      <c r="E82" s="747" t="s">
        <v>104</v>
      </c>
      <c r="F82" s="747" t="s">
        <v>727</v>
      </c>
    </row>
    <row r="83" spans="2:6">
      <c r="B83" s="1170"/>
      <c r="C83" s="1166" t="s">
        <v>599</v>
      </c>
      <c r="D83" s="1166" t="s">
        <v>275</v>
      </c>
      <c r="E83" s="1167" t="s">
        <v>399</v>
      </c>
      <c r="F83" s="748" t="s">
        <v>885</v>
      </c>
    </row>
    <row r="84" spans="2:6" ht="25.5">
      <c r="B84" s="1170"/>
      <c r="C84" s="1166"/>
      <c r="D84" s="1166"/>
      <c r="E84" s="1167"/>
      <c r="F84" s="748" t="s">
        <v>178</v>
      </c>
    </row>
    <row r="85" spans="2:6">
      <c r="B85" s="1170"/>
      <c r="C85" s="1166"/>
      <c r="D85" s="1166"/>
      <c r="E85" s="1167"/>
      <c r="F85" s="748" t="s">
        <v>459</v>
      </c>
    </row>
    <row r="86" spans="2:6">
      <c r="B86" s="1170"/>
      <c r="C86" s="1166"/>
      <c r="D86" s="1166"/>
      <c r="E86" s="1167"/>
      <c r="F86" s="748" t="s">
        <v>812</v>
      </c>
    </row>
    <row r="87" spans="2:6">
      <c r="B87" s="1170"/>
      <c r="C87" s="1166"/>
      <c r="D87" s="1166" t="s">
        <v>597</v>
      </c>
      <c r="E87" s="1167" t="s">
        <v>399</v>
      </c>
      <c r="F87" s="748" t="s">
        <v>885</v>
      </c>
    </row>
    <row r="88" spans="2:6" ht="25.5">
      <c r="B88" s="1170"/>
      <c r="C88" s="1166"/>
      <c r="D88" s="1166"/>
      <c r="E88" s="1167"/>
      <c r="F88" s="748" t="s">
        <v>178</v>
      </c>
    </row>
    <row r="89" spans="2:6" ht="25.5">
      <c r="B89" s="1170"/>
      <c r="C89" s="748" t="s">
        <v>189</v>
      </c>
      <c r="D89" s="748" t="s">
        <v>659</v>
      </c>
      <c r="E89" s="747" t="s">
        <v>399</v>
      </c>
      <c r="F89" s="748" t="s">
        <v>913</v>
      </c>
    </row>
    <row r="90" spans="2:6" ht="25.5">
      <c r="B90" s="1170"/>
      <c r="C90" s="748" t="s">
        <v>565</v>
      </c>
      <c r="D90" s="748" t="s">
        <v>710</v>
      </c>
      <c r="E90" s="747" t="s">
        <v>399</v>
      </c>
      <c r="F90" s="748" t="s">
        <v>913</v>
      </c>
    </row>
    <row r="91" spans="2:6" ht="25.5">
      <c r="B91" s="1170"/>
      <c r="C91" s="1166" t="s">
        <v>393</v>
      </c>
      <c r="D91" s="748" t="s">
        <v>716</v>
      </c>
      <c r="E91" s="1167" t="s">
        <v>399</v>
      </c>
      <c r="F91" s="1166" t="s">
        <v>293</v>
      </c>
    </row>
    <row r="92" spans="2:6">
      <c r="B92" s="1170"/>
      <c r="C92" s="1166"/>
      <c r="D92" s="748" t="s">
        <v>703</v>
      </c>
      <c r="E92" s="1167"/>
      <c r="F92" s="1166"/>
    </row>
  </sheetData>
  <mergeCells count="66">
    <mergeCell ref="C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C37:F37"/>
    <mergeCell ref="C38:F38"/>
    <mergeCell ref="C39:F39"/>
    <mergeCell ref="C41:F41"/>
    <mergeCell ref="C64:C67"/>
    <mergeCell ref="C69:C73"/>
    <mergeCell ref="C75:C77"/>
    <mergeCell ref="B79:B80"/>
    <mergeCell ref="C79:F80"/>
    <mergeCell ref="B37:B39"/>
    <mergeCell ref="B41:B45"/>
    <mergeCell ref="C48:C53"/>
    <mergeCell ref="C54:C57"/>
    <mergeCell ref="C59:C63"/>
    <mergeCell ref="C42:F42"/>
    <mergeCell ref="C43:F43"/>
    <mergeCell ref="C44:F44"/>
    <mergeCell ref="C45:F45"/>
    <mergeCell ref="C46:F46"/>
    <mergeCell ref="C91:C92"/>
    <mergeCell ref="E91:E92"/>
    <mergeCell ref="F91:F92"/>
    <mergeCell ref="B5:B36"/>
    <mergeCell ref="C7:C16"/>
    <mergeCell ref="C23:C36"/>
    <mergeCell ref="B47:B78"/>
    <mergeCell ref="B82:B92"/>
    <mergeCell ref="C83:C88"/>
    <mergeCell ref="D83:D86"/>
    <mergeCell ref="E83:E86"/>
    <mergeCell ref="D87:D88"/>
    <mergeCell ref="E87:E88"/>
    <mergeCell ref="C81:F81"/>
    <mergeCell ref="C5:C6"/>
    <mergeCell ref="D21:F22"/>
  </mergeCells>
  <phoneticPr fontId="4"/>
  <pageMargins left="0.59055118110236227" right="0.39370078740157483" top="0.59055118110236227" bottom="0.59055118110236227" header="0.51181102362204722" footer="0.51181102362204722"/>
  <pageSetup paperSize="9" scale="82" orientation="portrait" r:id="rId1"/>
  <headerFooter alignWithMargins="0"/>
  <rowBreaks count="1" manualBreakCount="1">
    <brk id="4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B1:AN99"/>
  <sheetViews>
    <sheetView showZeros="0" view="pageBreakPreview" zoomScale="95" zoomScaleSheetLayoutView="95" workbookViewId="0">
      <selection activeCell="K21" sqref="K21"/>
    </sheetView>
  </sheetViews>
  <sheetFormatPr defaultColWidth="9" defaultRowHeight="17.100000000000001" customHeight="1"/>
  <cols>
    <col min="1" max="1" width="1.6640625" style="58" customWidth="1"/>
    <col min="2" max="2" width="8.109375" style="59" customWidth="1"/>
    <col min="3" max="3" width="16.6640625" style="60" customWidth="1"/>
    <col min="4" max="4" width="15" style="60" customWidth="1"/>
    <col min="5" max="5" width="5.6640625" style="60" customWidth="1"/>
    <col min="6" max="9" width="19.33203125" style="58" customWidth="1"/>
    <col min="10" max="10" width="10.6640625" style="58" customWidth="1"/>
    <col min="11" max="11" width="11.33203125" style="58" customWidth="1"/>
    <col min="12" max="12" width="10.6640625" style="58" customWidth="1"/>
    <col min="13" max="14" width="15.6640625" style="58" customWidth="1"/>
    <col min="15" max="23" width="10.6640625" style="58" customWidth="1"/>
    <col min="24" max="24" width="9" style="58" customWidth="1"/>
    <col min="25" max="16384" width="9" style="58"/>
  </cols>
  <sheetData>
    <row r="1" spans="2:40" ht="6" customHeight="1">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row>
    <row r="2" spans="2:40" ht="15" customHeight="1">
      <c r="B2" s="841" t="s">
        <v>787</v>
      </c>
      <c r="C2" s="842"/>
      <c r="D2" s="75"/>
      <c r="E2" s="75"/>
      <c r="F2" s="94"/>
      <c r="G2" s="94"/>
      <c r="H2" s="94"/>
      <c r="I2" s="126"/>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row>
    <row r="3" spans="2:40" ht="14.25" customHeight="1">
      <c r="B3" s="754" t="s">
        <v>74</v>
      </c>
      <c r="C3" s="62" t="s">
        <v>860</v>
      </c>
      <c r="D3" s="843" t="s">
        <v>391</v>
      </c>
      <c r="E3" s="843"/>
      <c r="F3" s="843"/>
      <c r="G3" s="843"/>
      <c r="H3" s="843"/>
      <c r="I3" s="844"/>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row>
    <row r="4" spans="2:40" ht="14.25" customHeight="1">
      <c r="B4" s="755"/>
      <c r="C4" s="63" t="s">
        <v>819</v>
      </c>
      <c r="D4" s="76">
        <v>5</v>
      </c>
      <c r="E4" s="845"/>
      <c r="F4" s="845"/>
      <c r="G4" s="845"/>
      <c r="H4" s="845"/>
      <c r="I4" s="846"/>
      <c r="J4" s="103"/>
      <c r="K4" s="134"/>
      <c r="L4" s="103"/>
      <c r="M4" s="134"/>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row>
    <row r="5" spans="2:40" ht="14.25" customHeight="1">
      <c r="B5" s="755"/>
      <c r="C5" s="63" t="s">
        <v>840</v>
      </c>
      <c r="D5" s="77" t="s">
        <v>959</v>
      </c>
      <c r="E5" s="847" t="s">
        <v>1115</v>
      </c>
      <c r="F5" s="845"/>
      <c r="G5" s="845"/>
      <c r="H5" s="845"/>
      <c r="I5" s="846"/>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row>
    <row r="6" spans="2:40" ht="14.25" customHeight="1">
      <c r="B6" s="755"/>
      <c r="C6" s="63" t="s">
        <v>99</v>
      </c>
      <c r="D6" s="848" t="s">
        <v>688</v>
      </c>
      <c r="E6" s="849"/>
      <c r="F6" s="849"/>
      <c r="G6" s="849"/>
      <c r="H6" s="849"/>
      <c r="I6" s="850"/>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row>
    <row r="7" spans="2:40" ht="14.25" customHeight="1">
      <c r="B7" s="765" t="s">
        <v>835</v>
      </c>
      <c r="C7" s="63" t="s">
        <v>525</v>
      </c>
      <c r="D7" s="77" t="s">
        <v>315</v>
      </c>
      <c r="E7" s="816"/>
      <c r="F7" s="833"/>
      <c r="G7" s="833"/>
      <c r="H7" s="833"/>
      <c r="I7" s="834"/>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row>
    <row r="8" spans="2:40" ht="15.75" hidden="1" customHeight="1">
      <c r="B8" s="766"/>
      <c r="C8" s="64"/>
      <c r="D8" s="77" t="s">
        <v>809</v>
      </c>
      <c r="E8" s="835" t="s">
        <v>648</v>
      </c>
      <c r="F8" s="836"/>
      <c r="G8" s="836"/>
      <c r="H8" s="836"/>
      <c r="I8" s="837"/>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row>
    <row r="9" spans="2:40" ht="12" customHeight="1">
      <c r="B9" s="766"/>
      <c r="C9" s="756" t="s">
        <v>200</v>
      </c>
      <c r="D9" s="758" t="s">
        <v>917</v>
      </c>
      <c r="E9" s="87"/>
      <c r="F9" s="838" t="s">
        <v>258</v>
      </c>
      <c r="G9" s="839"/>
      <c r="H9" s="838" t="s">
        <v>45</v>
      </c>
      <c r="I9" s="840"/>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row>
    <row r="10" spans="2:40" ht="12" customHeight="1">
      <c r="B10" s="766"/>
      <c r="C10" s="757"/>
      <c r="D10" s="758"/>
      <c r="E10" s="88" t="s">
        <v>482</v>
      </c>
      <c r="F10" s="824" t="s">
        <v>389</v>
      </c>
      <c r="G10" s="825"/>
      <c r="H10" s="824" t="s">
        <v>721</v>
      </c>
      <c r="I10" s="826"/>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row>
    <row r="11" spans="2:40" ht="12" customHeight="1">
      <c r="B11" s="766"/>
      <c r="C11" s="768"/>
      <c r="D11" s="771"/>
      <c r="E11" s="88" t="s">
        <v>712</v>
      </c>
      <c r="F11" s="824" t="s">
        <v>900</v>
      </c>
      <c r="G11" s="825"/>
      <c r="H11" s="824" t="s">
        <v>52</v>
      </c>
      <c r="I11" s="826"/>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row>
    <row r="12" spans="2:40" ht="12" customHeight="1">
      <c r="B12" s="766"/>
      <c r="C12" s="769"/>
      <c r="D12" s="772"/>
      <c r="E12" s="88" t="s">
        <v>894</v>
      </c>
      <c r="F12" s="824" t="s">
        <v>639</v>
      </c>
      <c r="G12" s="825"/>
      <c r="H12" s="824" t="s">
        <v>783</v>
      </c>
      <c r="I12" s="826"/>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row>
    <row r="13" spans="2:40" ht="12" customHeight="1">
      <c r="B13" s="766"/>
      <c r="C13" s="769"/>
      <c r="D13" s="772"/>
      <c r="E13" s="88" t="s">
        <v>431</v>
      </c>
      <c r="F13" s="830" t="s">
        <v>471</v>
      </c>
      <c r="G13" s="831"/>
      <c r="H13" s="830" t="s">
        <v>65</v>
      </c>
      <c r="I13" s="83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row>
    <row r="14" spans="2:40" ht="12" customHeight="1">
      <c r="B14" s="766"/>
      <c r="C14" s="769"/>
      <c r="D14" s="772"/>
      <c r="E14" s="88" t="s">
        <v>730</v>
      </c>
      <c r="F14" s="824" t="s">
        <v>20</v>
      </c>
      <c r="G14" s="825"/>
      <c r="H14" s="824" t="s">
        <v>1037</v>
      </c>
      <c r="I14" s="826"/>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row>
    <row r="15" spans="2:40" ht="12" customHeight="1">
      <c r="B15" s="766"/>
      <c r="C15" s="769"/>
      <c r="D15" s="772"/>
      <c r="E15" s="88" t="s">
        <v>377</v>
      </c>
      <c r="F15" s="824" t="s">
        <v>155</v>
      </c>
      <c r="G15" s="825"/>
      <c r="H15" s="824" t="s">
        <v>501</v>
      </c>
      <c r="I15" s="826"/>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row>
    <row r="16" spans="2:40" ht="12" customHeight="1">
      <c r="B16" s="766"/>
      <c r="C16" s="769"/>
      <c r="D16" s="772"/>
      <c r="E16" s="88" t="s">
        <v>305</v>
      </c>
      <c r="F16" s="824" t="s">
        <v>226</v>
      </c>
      <c r="G16" s="825"/>
      <c r="H16" s="824" t="s">
        <v>501</v>
      </c>
      <c r="I16" s="826"/>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row>
    <row r="17" spans="2:40" ht="12" customHeight="1">
      <c r="B17" s="766"/>
      <c r="C17" s="769"/>
      <c r="D17" s="772"/>
      <c r="E17" s="88" t="s">
        <v>94</v>
      </c>
      <c r="F17" s="830" t="s">
        <v>814</v>
      </c>
      <c r="G17" s="831"/>
      <c r="H17" s="830" t="s">
        <v>736</v>
      </c>
      <c r="I17" s="832"/>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row>
    <row r="18" spans="2:40" ht="12" customHeight="1">
      <c r="B18" s="766"/>
      <c r="C18" s="769"/>
      <c r="D18" s="772"/>
      <c r="E18" s="88" t="s">
        <v>1011</v>
      </c>
      <c r="F18" s="824" t="s">
        <v>961</v>
      </c>
      <c r="G18" s="825"/>
      <c r="H18" s="824" t="s">
        <v>181</v>
      </c>
      <c r="I18" s="826"/>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row>
    <row r="19" spans="2:40" ht="12" customHeight="1">
      <c r="B19" s="766"/>
      <c r="C19" s="769"/>
      <c r="D19" s="772"/>
      <c r="E19" s="88" t="s">
        <v>898</v>
      </c>
      <c r="F19" s="824" t="s">
        <v>203</v>
      </c>
      <c r="G19" s="825"/>
      <c r="H19" s="824" t="s">
        <v>734</v>
      </c>
      <c r="I19" s="826"/>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row>
    <row r="20" spans="2:40" ht="12" customHeight="1">
      <c r="B20" s="766"/>
      <c r="C20" s="769"/>
      <c r="D20" s="772"/>
      <c r="E20" s="88" t="s">
        <v>382</v>
      </c>
      <c r="F20" s="824" t="s">
        <v>257</v>
      </c>
      <c r="G20" s="825"/>
      <c r="H20" s="824" t="s">
        <v>501</v>
      </c>
      <c r="I20" s="826"/>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row>
    <row r="21" spans="2:40" ht="12" customHeight="1">
      <c r="B21" s="766"/>
      <c r="C21" s="770"/>
      <c r="D21" s="773"/>
      <c r="E21" s="89" t="s">
        <v>77</v>
      </c>
      <c r="F21" s="824" t="s">
        <v>300</v>
      </c>
      <c r="G21" s="825"/>
      <c r="H21" s="824" t="s">
        <v>1004</v>
      </c>
      <c r="I21" s="826"/>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row>
    <row r="22" spans="2:40" ht="14.25" customHeight="1">
      <c r="B22" s="766"/>
      <c r="C22" s="63" t="s">
        <v>1186</v>
      </c>
      <c r="D22" s="78">
        <v>793.05</v>
      </c>
      <c r="E22" s="827" t="s">
        <v>1187</v>
      </c>
      <c r="F22" s="828"/>
      <c r="G22" s="828"/>
      <c r="H22" s="828"/>
      <c r="I22" s="829"/>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row>
    <row r="23" spans="2:40" ht="14.25" customHeight="1">
      <c r="B23" s="766"/>
      <c r="C23" s="63" t="s">
        <v>364</v>
      </c>
      <c r="D23" s="79">
        <v>9000</v>
      </c>
      <c r="E23" s="813" t="s">
        <v>213</v>
      </c>
      <c r="F23" s="814"/>
      <c r="G23" s="814"/>
      <c r="H23" s="814"/>
      <c r="I23" s="815"/>
      <c r="J23" s="103"/>
      <c r="K23" s="135"/>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row>
    <row r="24" spans="2:40" ht="14.25" customHeight="1">
      <c r="B24" s="766"/>
      <c r="C24" s="816" t="s">
        <v>741</v>
      </c>
      <c r="D24" s="817"/>
      <c r="E24" s="90"/>
      <c r="F24" s="95" t="s">
        <v>1098</v>
      </c>
      <c r="G24" s="95" t="s">
        <v>1088</v>
      </c>
      <c r="H24" s="95" t="s">
        <v>618</v>
      </c>
      <c r="I24" s="821" t="s">
        <v>131</v>
      </c>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row>
    <row r="25" spans="2:40" ht="14.25" customHeight="1">
      <c r="B25" s="766"/>
      <c r="C25" s="65" t="s">
        <v>890</v>
      </c>
      <c r="D25" s="80">
        <f>'設計 入力表２（図面目録）'!E37</f>
        <v>10</v>
      </c>
      <c r="E25" s="90"/>
      <c r="F25" s="96">
        <f>'設計 入力表２（図面目録）'!E42</f>
        <v>3</v>
      </c>
      <c r="G25" s="96">
        <f>'設計 入力表２（図面目録）'!E43</f>
        <v>7</v>
      </c>
      <c r="H25" s="118">
        <f>'設計 入力表２（図面目録）'!E44</f>
        <v>0</v>
      </c>
      <c r="I25" s="822"/>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row>
    <row r="26" spans="2:40" ht="14.25" customHeight="1">
      <c r="B26" s="766"/>
      <c r="C26" s="65" t="s">
        <v>608</v>
      </c>
      <c r="D26" s="80">
        <f>'設計 入力表２（図面目録）'!F37</f>
        <v>0</v>
      </c>
      <c r="E26" s="90"/>
      <c r="F26" s="96">
        <f>'設計 入力表２（図面目録）'!F42</f>
        <v>0</v>
      </c>
      <c r="G26" s="96">
        <f>'設計 入力表２（図面目録）'!F43</f>
        <v>0</v>
      </c>
      <c r="H26" s="118">
        <f>'設計 入力表２（図面目録）'!F44</f>
        <v>0</v>
      </c>
      <c r="I26" s="822"/>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row>
    <row r="27" spans="2:40" ht="14.25" customHeight="1">
      <c r="B27" s="766"/>
      <c r="C27" s="65" t="s">
        <v>1036</v>
      </c>
      <c r="D27" s="80">
        <f>'設計 入力表２（図面目録）'!G37</f>
        <v>0</v>
      </c>
      <c r="E27" s="90"/>
      <c r="F27" s="96">
        <f>'設計 入力表２（図面目録）'!G42</f>
        <v>0</v>
      </c>
      <c r="G27" s="96">
        <f>'設計 入力表２（図面目録）'!G43</f>
        <v>0</v>
      </c>
      <c r="H27" s="118">
        <f>'設計 入力表２（図面目録）'!G44</f>
        <v>0</v>
      </c>
      <c r="I27" s="822"/>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row>
    <row r="28" spans="2:40" ht="14.25" customHeight="1">
      <c r="B28" s="766"/>
      <c r="C28" s="65" t="s">
        <v>871</v>
      </c>
      <c r="D28" s="80">
        <f>'設計 入力表２（図面目録）'!L37</f>
        <v>8</v>
      </c>
      <c r="E28" s="90"/>
      <c r="F28" s="96">
        <f>'設計 入力表２（図面目録）'!L42</f>
        <v>8</v>
      </c>
      <c r="G28" s="96">
        <f>'設計 入力表２（図面目録）'!L43</f>
        <v>0</v>
      </c>
      <c r="H28" s="118">
        <f>'設計 入力表２（図面目録）'!L44</f>
        <v>0</v>
      </c>
      <c r="I28" s="822"/>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row>
    <row r="29" spans="2:40" ht="14.25" customHeight="1">
      <c r="B29" s="766"/>
      <c r="C29" s="65" t="s">
        <v>608</v>
      </c>
      <c r="D29" s="80">
        <f>'設計 入力表２（図面目録）'!M37</f>
        <v>0</v>
      </c>
      <c r="E29" s="90"/>
      <c r="F29" s="96">
        <f>'設計 入力表２（図面目録）'!M42</f>
        <v>0</v>
      </c>
      <c r="G29" s="96">
        <f>'設計 入力表２（図面目録）'!M43</f>
        <v>0</v>
      </c>
      <c r="H29" s="118">
        <f>'設計 入力表２（図面目録）'!M44</f>
        <v>0</v>
      </c>
      <c r="I29" s="822"/>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row>
    <row r="30" spans="2:40" ht="14.25" customHeight="1">
      <c r="B30" s="766"/>
      <c r="C30" s="65" t="s">
        <v>1036</v>
      </c>
      <c r="D30" s="80">
        <f>'設計 入力表２（図面目録）'!N37</f>
        <v>0</v>
      </c>
      <c r="E30" s="90"/>
      <c r="F30" s="96">
        <f>'設計 入力表２（図面目録）'!N42</f>
        <v>0</v>
      </c>
      <c r="G30" s="96">
        <f>'設計 入力表２（図面目録）'!N43</f>
        <v>0</v>
      </c>
      <c r="H30" s="118">
        <f>'設計 入力表２（図面目録）'!N44</f>
        <v>0</v>
      </c>
      <c r="I30" s="82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row>
    <row r="31" spans="2:40" ht="14.25" customHeight="1">
      <c r="B31" s="766"/>
      <c r="C31" s="66" t="s">
        <v>223</v>
      </c>
      <c r="D31" s="81" t="s">
        <v>1060</v>
      </c>
      <c r="E31" s="818" t="s">
        <v>1148</v>
      </c>
      <c r="F31" s="819"/>
      <c r="G31" s="819"/>
      <c r="H31" s="819"/>
      <c r="I31" s="820"/>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row>
    <row r="32" spans="2:40" ht="14.25" customHeight="1">
      <c r="B32" s="766"/>
      <c r="C32" s="66" t="s">
        <v>578</v>
      </c>
      <c r="D32" s="82">
        <v>1</v>
      </c>
      <c r="E32" s="818" t="s">
        <v>988</v>
      </c>
      <c r="F32" s="819"/>
      <c r="G32" s="819"/>
      <c r="H32" s="819"/>
      <c r="I32" s="820"/>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row>
    <row r="33" spans="2:40" ht="14.25" customHeight="1">
      <c r="B33" s="766"/>
      <c r="C33" s="66" t="s">
        <v>1039</v>
      </c>
      <c r="D33" s="82">
        <v>1</v>
      </c>
      <c r="E33" s="818" t="s">
        <v>560</v>
      </c>
      <c r="F33" s="819"/>
      <c r="G33" s="819"/>
      <c r="H33" s="819"/>
      <c r="I33" s="820"/>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row>
    <row r="34" spans="2:40" ht="14.25" customHeight="1">
      <c r="B34" s="766"/>
      <c r="C34" s="63" t="s">
        <v>862</v>
      </c>
      <c r="D34" s="83">
        <v>35600</v>
      </c>
      <c r="E34" s="804" t="s">
        <v>692</v>
      </c>
      <c r="F34" s="804"/>
      <c r="G34" s="804"/>
      <c r="H34" s="804"/>
      <c r="I34" s="805"/>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row>
    <row r="35" spans="2:40" ht="14.25" customHeight="1">
      <c r="B35" s="766"/>
      <c r="C35" s="759" t="s">
        <v>877</v>
      </c>
      <c r="D35" s="83"/>
      <c r="E35" s="804" t="s">
        <v>969</v>
      </c>
      <c r="F35" s="804"/>
      <c r="G35" s="804"/>
      <c r="H35" s="804"/>
      <c r="I35" s="805"/>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row>
    <row r="36" spans="2:40" ht="14.25" customHeight="1">
      <c r="B36" s="766"/>
      <c r="C36" s="760"/>
      <c r="D36" s="83"/>
      <c r="E36" s="806" t="s">
        <v>1191</v>
      </c>
      <c r="F36" s="806"/>
      <c r="G36" s="806"/>
      <c r="H36" s="806"/>
      <c r="I36" s="807"/>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row>
    <row r="37" spans="2:40" ht="14.25" customHeight="1">
      <c r="B37" s="767"/>
      <c r="C37" s="67" t="s">
        <v>1006</v>
      </c>
      <c r="D37" s="83"/>
      <c r="E37" s="808" t="s">
        <v>1163</v>
      </c>
      <c r="F37" s="809"/>
      <c r="G37" s="809"/>
      <c r="H37" s="809"/>
      <c r="I37" s="810"/>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row>
    <row r="38" spans="2:40" ht="14.25" customHeight="1">
      <c r="B38" s="761" t="s">
        <v>449</v>
      </c>
      <c r="C38" s="66" t="s">
        <v>869</v>
      </c>
      <c r="D38" s="84" t="s">
        <v>714</v>
      </c>
      <c r="E38" s="798"/>
      <c r="F38" s="811"/>
      <c r="G38" s="811"/>
      <c r="H38" s="811"/>
      <c r="I38" s="812"/>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row>
    <row r="39" spans="2:40" ht="14.25" customHeight="1">
      <c r="B39" s="762"/>
      <c r="C39" s="68" t="s">
        <v>986</v>
      </c>
      <c r="D39" s="84">
        <f>(40000+36000)/2*3+(20000+18000)/2*0</f>
        <v>114000</v>
      </c>
      <c r="E39" s="792" t="s">
        <v>1429</v>
      </c>
      <c r="F39" s="793"/>
      <c r="G39" s="793"/>
      <c r="H39" s="793"/>
      <c r="I39" s="794"/>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row>
    <row r="40" spans="2:40" ht="27.75" customHeight="1">
      <c r="B40" s="762"/>
      <c r="C40" s="69" t="s">
        <v>72</v>
      </c>
      <c r="D40" s="84"/>
      <c r="E40" s="795" t="s">
        <v>829</v>
      </c>
      <c r="F40" s="796"/>
      <c r="G40" s="796"/>
      <c r="H40" s="796"/>
      <c r="I40" s="797"/>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row>
    <row r="41" spans="2:40" ht="14.25" customHeight="1">
      <c r="B41" s="762"/>
      <c r="C41" s="66" t="s">
        <v>838</v>
      </c>
      <c r="D41" s="84"/>
      <c r="E41" s="798" t="s">
        <v>173</v>
      </c>
      <c r="F41" s="799"/>
      <c r="G41" s="799"/>
      <c r="H41" s="799"/>
      <c r="I41" s="800"/>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row>
    <row r="42" spans="2:40" ht="14.25" customHeight="1">
      <c r="B42" s="763"/>
      <c r="C42" s="70" t="s">
        <v>680</v>
      </c>
      <c r="D42" s="85">
        <v>1</v>
      </c>
      <c r="E42" s="801" t="s">
        <v>141</v>
      </c>
      <c r="F42" s="802"/>
      <c r="G42" s="802"/>
      <c r="H42" s="802"/>
      <c r="I42" s="8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row>
    <row r="43" spans="2:40" ht="18" customHeight="1">
      <c r="E43" s="73"/>
      <c r="F43" s="73"/>
      <c r="G43" s="73"/>
      <c r="H43" s="73"/>
      <c r="I43" s="7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row>
    <row r="44" spans="2:40" ht="17.100000000000001" customHeight="1">
      <c r="B44" s="779"/>
      <c r="C44" s="779"/>
      <c r="G44" s="60"/>
    </row>
    <row r="45" spans="2:40" ht="17.100000000000001" customHeight="1">
      <c r="B45" s="779"/>
      <c r="C45" s="779"/>
      <c r="G45" s="60"/>
    </row>
    <row r="47" spans="2:40" s="61" customFormat="1" ht="17.100000000000001" customHeight="1">
      <c r="B47" s="59"/>
      <c r="C47" s="71" t="s">
        <v>525</v>
      </c>
      <c r="D47" s="71" t="s">
        <v>200</v>
      </c>
      <c r="E47" s="59"/>
      <c r="F47" s="97" t="s">
        <v>578</v>
      </c>
      <c r="G47" s="97" t="s">
        <v>578</v>
      </c>
      <c r="H47" s="785" t="s">
        <v>449</v>
      </c>
      <c r="I47" s="786"/>
    </row>
    <row r="48" spans="2:40" ht="17.100000000000001" customHeight="1">
      <c r="C48" s="63" t="s">
        <v>633</v>
      </c>
      <c r="D48" s="63" t="s">
        <v>850</v>
      </c>
      <c r="E48" s="73"/>
      <c r="F48" s="98">
        <v>0.08</v>
      </c>
      <c r="G48" s="110">
        <v>1</v>
      </c>
      <c r="H48" s="119" t="s">
        <v>227</v>
      </c>
      <c r="I48" s="97" t="s">
        <v>145</v>
      </c>
    </row>
    <row r="49" spans="3:9" ht="17.100000000000001" customHeight="1">
      <c r="C49" s="64" t="s">
        <v>624</v>
      </c>
      <c r="D49" s="63" t="s">
        <v>901</v>
      </c>
      <c r="E49" s="73"/>
      <c r="F49" s="98">
        <v>1</v>
      </c>
      <c r="G49" s="110">
        <v>1.4</v>
      </c>
      <c r="H49" s="119"/>
      <c r="I49" s="107">
        <v>32</v>
      </c>
    </row>
    <row r="50" spans="3:9" ht="17.100000000000001" customHeight="1">
      <c r="C50" s="63" t="s">
        <v>315</v>
      </c>
      <c r="D50" s="86" t="s">
        <v>818</v>
      </c>
      <c r="E50" s="73"/>
      <c r="F50" s="98">
        <v>1.2</v>
      </c>
      <c r="H50" s="97" t="s">
        <v>714</v>
      </c>
      <c r="I50" s="107">
        <v>24</v>
      </c>
    </row>
    <row r="51" spans="3:9" ht="17.100000000000001" customHeight="1">
      <c r="C51" s="63" t="s">
        <v>191</v>
      </c>
      <c r="D51" s="63" t="s">
        <v>12</v>
      </c>
      <c r="E51" s="73"/>
      <c r="F51" s="98">
        <v>1.3</v>
      </c>
      <c r="H51" s="120"/>
      <c r="I51" s="107">
        <v>16</v>
      </c>
    </row>
    <row r="52" spans="3:9" ht="17.100000000000001" customHeight="1">
      <c r="C52" s="63" t="s">
        <v>284</v>
      </c>
      <c r="D52" s="63" t="s">
        <v>538</v>
      </c>
      <c r="E52" s="73"/>
      <c r="F52" s="98">
        <v>1.4</v>
      </c>
      <c r="H52" s="121"/>
    </row>
    <row r="53" spans="3:9" ht="17.100000000000001" customHeight="1">
      <c r="C53" s="63" t="s">
        <v>468</v>
      </c>
      <c r="D53" s="63" t="s">
        <v>90</v>
      </c>
      <c r="E53" s="73"/>
      <c r="F53" s="99" t="s">
        <v>223</v>
      </c>
      <c r="G53" s="107" t="s">
        <v>36</v>
      </c>
      <c r="H53" s="122"/>
      <c r="I53" s="103"/>
    </row>
    <row r="54" spans="3:9" ht="17.100000000000001" customHeight="1">
      <c r="C54" s="63" t="s">
        <v>809</v>
      </c>
      <c r="D54" s="63" t="s">
        <v>100</v>
      </c>
      <c r="E54" s="73"/>
      <c r="F54" s="100" t="s">
        <v>718</v>
      </c>
      <c r="G54" s="111">
        <v>1</v>
      </c>
      <c r="H54" s="122"/>
      <c r="I54" s="127"/>
    </row>
    <row r="55" spans="3:9" ht="17.100000000000001" customHeight="1">
      <c r="D55" s="63" t="s">
        <v>424</v>
      </c>
      <c r="E55" s="73"/>
      <c r="F55" s="101" t="s">
        <v>1060</v>
      </c>
      <c r="G55" s="112">
        <v>0.7</v>
      </c>
      <c r="H55" s="122"/>
      <c r="I55" s="128"/>
    </row>
    <row r="56" spans="3:9" ht="17.100000000000001" customHeight="1">
      <c r="D56" s="63" t="s">
        <v>873</v>
      </c>
      <c r="E56" s="73"/>
      <c r="F56" s="101" t="s">
        <v>137</v>
      </c>
      <c r="G56" s="112">
        <v>0.5</v>
      </c>
      <c r="H56" s="122"/>
      <c r="I56" s="128"/>
    </row>
    <row r="57" spans="3:9" ht="17.100000000000001" customHeight="1">
      <c r="D57" s="63" t="s">
        <v>1022</v>
      </c>
      <c r="E57" s="73"/>
      <c r="F57" s="102"/>
      <c r="G57" s="113"/>
      <c r="H57" s="122"/>
      <c r="I57" s="128"/>
    </row>
    <row r="58" spans="3:9" ht="17.100000000000001" customHeight="1">
      <c r="D58" s="63" t="s">
        <v>462</v>
      </c>
      <c r="E58" s="73"/>
      <c r="F58" s="99" t="s">
        <v>1073</v>
      </c>
      <c r="G58" s="110">
        <f>INDEX(G54:G56,MATCH($D$31,F54:F56))</f>
        <v>0.7</v>
      </c>
      <c r="H58" s="122"/>
      <c r="I58" s="128"/>
    </row>
    <row r="59" spans="3:9" ht="17.100000000000001" customHeight="1">
      <c r="D59" s="63" t="s">
        <v>451</v>
      </c>
      <c r="E59" s="73"/>
      <c r="F59" s="103"/>
    </row>
    <row r="60" spans="3:9" ht="17.100000000000001" customHeight="1">
      <c r="D60" s="63" t="s">
        <v>951</v>
      </c>
      <c r="E60" s="73"/>
      <c r="F60" s="99" t="s">
        <v>1097</v>
      </c>
      <c r="G60" s="114"/>
    </row>
    <row r="61" spans="3:9" ht="17.100000000000001" customHeight="1">
      <c r="D61" s="63" t="s">
        <v>319</v>
      </c>
      <c r="E61" s="73"/>
      <c r="F61" s="104" t="s">
        <v>966</v>
      </c>
      <c r="G61" s="115">
        <v>0</v>
      </c>
    </row>
    <row r="62" spans="3:9" ht="17.100000000000001" customHeight="1">
      <c r="D62" s="63" t="s">
        <v>1043</v>
      </c>
      <c r="E62" s="73"/>
      <c r="F62" s="105" t="s">
        <v>379</v>
      </c>
      <c r="G62" s="112">
        <v>0.2</v>
      </c>
    </row>
    <row r="63" spans="3:9" ht="17.100000000000001" customHeight="1">
      <c r="D63" s="63" t="s">
        <v>405</v>
      </c>
      <c r="E63" s="73"/>
      <c r="F63" s="105" t="s">
        <v>1046</v>
      </c>
      <c r="G63" s="112">
        <v>0.6</v>
      </c>
    </row>
    <row r="64" spans="3:9" ht="17.100000000000001" customHeight="1">
      <c r="D64" s="63" t="s">
        <v>813</v>
      </c>
      <c r="E64" s="73"/>
      <c r="F64" s="106"/>
      <c r="G64" s="106"/>
    </row>
    <row r="65" spans="3:10" ht="17.100000000000001" customHeight="1">
      <c r="D65" s="63" t="s">
        <v>309</v>
      </c>
      <c r="E65" s="73"/>
      <c r="F65" s="107" t="s">
        <v>1073</v>
      </c>
      <c r="G65" s="110" t="e">
        <f>INDEX(G61:G63,MATCH(#REF!,F61:F63,0))</f>
        <v>#REF!</v>
      </c>
    </row>
    <row r="66" spans="3:10" ht="17.100000000000001" customHeight="1">
      <c r="D66" s="63" t="s">
        <v>725</v>
      </c>
      <c r="E66" s="73"/>
      <c r="F66" s="103"/>
    </row>
    <row r="67" spans="3:10" ht="17.100000000000001" customHeight="1">
      <c r="D67" s="63" t="s">
        <v>852</v>
      </c>
      <c r="E67" s="73"/>
      <c r="F67" s="103"/>
    </row>
    <row r="68" spans="3:10" ht="17.100000000000001" customHeight="1">
      <c r="D68" s="63" t="s">
        <v>498</v>
      </c>
      <c r="E68" s="73"/>
      <c r="F68" s="103"/>
    </row>
    <row r="69" spans="3:10" ht="17.100000000000001" customHeight="1">
      <c r="D69" s="63" t="s">
        <v>954</v>
      </c>
      <c r="E69" s="58"/>
      <c r="F69" s="103"/>
    </row>
    <row r="70" spans="3:10" ht="17.100000000000001" customHeight="1">
      <c r="D70" s="63" t="s">
        <v>917</v>
      </c>
    </row>
    <row r="72" spans="3:10" ht="17.100000000000001" customHeight="1">
      <c r="C72" s="764" t="s">
        <v>1099</v>
      </c>
      <c r="D72" s="764" t="s">
        <v>1133</v>
      </c>
      <c r="E72" s="787" t="s">
        <v>398</v>
      </c>
      <c r="F72" s="788"/>
      <c r="G72" s="788"/>
      <c r="H72" s="788"/>
      <c r="I72" s="788"/>
      <c r="J72" s="130" t="s">
        <v>402</v>
      </c>
    </row>
    <row r="73" spans="3:10" ht="17.100000000000001" customHeight="1">
      <c r="C73" s="764"/>
      <c r="D73" s="764"/>
      <c r="E73" s="789" t="s">
        <v>720</v>
      </c>
      <c r="F73" s="790"/>
      <c r="G73" s="116" t="s">
        <v>24</v>
      </c>
      <c r="H73" s="116" t="s">
        <v>38</v>
      </c>
      <c r="I73" s="116" t="s">
        <v>820</v>
      </c>
      <c r="J73" s="131" t="s">
        <v>521</v>
      </c>
    </row>
    <row r="74" spans="3:10" ht="17.100000000000001" customHeight="1">
      <c r="C74" s="72" t="s">
        <v>694</v>
      </c>
      <c r="D74" s="77">
        <f>D22</f>
        <v>793.05</v>
      </c>
      <c r="E74" s="77"/>
      <c r="F74" s="77">
        <f>IF(D22&lt;=30,F80,IF(AND(D22&gt;30,D22&lt;=100),F81,IF(AND(D22&gt;100,D22&lt;=200),F82,IF(AND(D22&gt;200,D22&lt;=500),F83,IF(AND(D22&gt;500,D22&lt;=1000),F85,IF(AND(D22&gt;1000,D22&lt;=2000),F86,IF(AND(D22&gt;2000,D22&lt;=10000),F87,IF(AND(D22&gt;10000,D22&lt;=50000),F88,IF(D22&gt;50000,F89,IF(D22="昇降機",F90,IF(D22="工作物",F91)))))))))))</f>
        <v>72000</v>
      </c>
      <c r="G74" s="77">
        <f>IF(D22&lt;=30,G80,IF(AND(D22&gt;30,D22&lt;=100),G81,IF(AND(D22&gt;100,D22&lt;=200),G82,IF(AND(D22&gt;200,D22&lt;=500),G83,IF(AND(D22&gt;500,D22&lt;=1000),G85,IF(AND(D22&gt;1000,D22&lt;=2000),G86,IF(AND(D22&gt;2000,D22&lt;=10000),G87,IF(AND(D22&gt;10000,D22&lt;=50000),G88,IF(D22&gt;50000,G89,IF(D22="昇降機",G90,IF(D22="工作物",G91)))))))))))</f>
        <v>57000</v>
      </c>
      <c r="H74" s="77">
        <f>IF(D22&lt;=30,H80,IF(AND(D22&gt;30,D22&lt;=100),H81,IF(AND(D22&gt;100,D22&lt;=200),H82,IF(AND(D22&gt;200,D22&lt;=500),H83,IF(AND(D22&gt;500,D22&lt;=1000),H85,IF(AND(D22&gt;1000,D22&lt;=2000),H86,IF(AND(D22&gt;2000,D22&lt;=10000),H87,IF(AND(D22&gt;10000,D22&lt;=50000),H88,IF(D22&gt;50000,H89,IF(D22="昇降機",H90,IF(D22="工作物",H91)))))))))))</f>
        <v>53000</v>
      </c>
      <c r="I74" s="77">
        <f>IF(D22&lt;=30,I80,IF(AND(D22&gt;30,D22&lt;=100),I81,IF(AND(D22&gt;100,D22&lt;=200),I82,IF(AND(D22&gt;200,D22&lt;=500),I83,IF(AND(D22&gt;500,D22&lt;=1000),I85,IF(AND(D22&gt;1000,D22&lt;=2000),I86,IF(AND(D22&gt;2000,D22&lt;=10000),I87,IF(AND(D22&gt;10000,D22&lt;=50000),I88,IF(D22&gt;50000,I89,IF(D22="昇降機",I90,IF(D22="工作物",I91)))))))))))</f>
        <v>56000</v>
      </c>
      <c r="J74" s="77"/>
    </row>
    <row r="75" spans="3:10" ht="17.100000000000001" customHeight="1">
      <c r="C75" s="72" t="s">
        <v>848</v>
      </c>
      <c r="D75" s="77"/>
      <c r="E75" s="77"/>
      <c r="F75" s="77"/>
      <c r="G75" s="77"/>
      <c r="H75" s="77"/>
      <c r="I75" s="77"/>
      <c r="J75" s="77"/>
    </row>
    <row r="76" spans="3:10" ht="17.100000000000001" customHeight="1">
      <c r="C76" s="72" t="s">
        <v>228</v>
      </c>
      <c r="D76" s="77"/>
      <c r="E76" s="77"/>
      <c r="F76" s="77"/>
      <c r="G76" s="77"/>
      <c r="H76" s="77"/>
      <c r="I76" s="77"/>
      <c r="J76" s="77"/>
    </row>
    <row r="77" spans="3:10" ht="17.100000000000001" customHeight="1">
      <c r="C77" s="73"/>
      <c r="D77" s="73"/>
      <c r="F77" s="60"/>
      <c r="G77" s="791"/>
      <c r="H77" s="791"/>
      <c r="I77" s="791"/>
      <c r="J77" s="791"/>
    </row>
    <row r="78" spans="3:10" ht="17.100000000000001" customHeight="1">
      <c r="C78" s="73"/>
      <c r="D78" s="73"/>
      <c r="F78" s="60"/>
      <c r="G78" s="103"/>
      <c r="H78" s="123"/>
      <c r="I78" s="780"/>
      <c r="J78" s="781"/>
    </row>
    <row r="79" spans="3:10" ht="17.100000000000001" customHeight="1">
      <c r="C79" s="782" t="s">
        <v>69</v>
      </c>
      <c r="D79" s="783"/>
      <c r="E79" s="784"/>
      <c r="F79" s="74" t="s">
        <v>1019</v>
      </c>
      <c r="G79" s="71" t="s">
        <v>1100</v>
      </c>
      <c r="H79" s="71" t="s">
        <v>526</v>
      </c>
      <c r="I79" s="71" t="s">
        <v>276</v>
      </c>
      <c r="J79" s="132"/>
    </row>
    <row r="80" spans="3:10" ht="17.100000000000001" customHeight="1">
      <c r="C80" s="753" t="s">
        <v>915</v>
      </c>
      <c r="D80" s="753"/>
      <c r="E80" s="91">
        <v>0</v>
      </c>
      <c r="F80" s="108">
        <v>8000</v>
      </c>
      <c r="G80" s="117">
        <v>17000</v>
      </c>
      <c r="H80" s="107">
        <v>13000</v>
      </c>
      <c r="I80" s="107">
        <v>16000</v>
      </c>
      <c r="J80" s="122"/>
    </row>
    <row r="81" spans="3:10" ht="17.100000000000001" customHeight="1">
      <c r="C81" s="753" t="s">
        <v>699</v>
      </c>
      <c r="D81" s="753"/>
      <c r="E81" s="91">
        <v>30.001000000000001</v>
      </c>
      <c r="F81" s="108">
        <v>15000</v>
      </c>
      <c r="G81" s="117">
        <v>23000</v>
      </c>
      <c r="H81" s="107">
        <v>16000</v>
      </c>
      <c r="I81" s="107">
        <v>22000</v>
      </c>
      <c r="J81" s="122"/>
    </row>
    <row r="82" spans="3:10" ht="17.100000000000001" customHeight="1">
      <c r="C82" s="753" t="s">
        <v>938</v>
      </c>
      <c r="D82" s="753"/>
      <c r="E82" s="91">
        <v>100.001</v>
      </c>
      <c r="F82" s="108">
        <v>23000</v>
      </c>
      <c r="G82" s="117">
        <v>27000</v>
      </c>
      <c r="H82" s="107">
        <v>22000</v>
      </c>
      <c r="I82" s="107">
        <v>26000</v>
      </c>
      <c r="J82" s="122"/>
    </row>
    <row r="83" spans="3:10" ht="17.100000000000001" customHeight="1">
      <c r="C83" s="753" t="s">
        <v>1103</v>
      </c>
      <c r="D83" s="753"/>
      <c r="E83" s="91">
        <v>200.001</v>
      </c>
      <c r="F83" s="108">
        <v>40000</v>
      </c>
      <c r="G83" s="117">
        <v>39000</v>
      </c>
      <c r="H83" s="107">
        <v>35000</v>
      </c>
      <c r="I83" s="107">
        <v>38000</v>
      </c>
      <c r="J83" s="122"/>
    </row>
    <row r="84" spans="3:10" ht="17.100000000000001" customHeight="1">
      <c r="C84" s="753" t="s">
        <v>340</v>
      </c>
      <c r="D84" s="753"/>
      <c r="E84" s="91">
        <v>500</v>
      </c>
      <c r="F84" s="108">
        <v>40000</v>
      </c>
      <c r="G84" s="63">
        <v>39000</v>
      </c>
      <c r="H84" s="124">
        <v>35000</v>
      </c>
      <c r="I84" s="124">
        <v>38000</v>
      </c>
      <c r="J84" s="133"/>
    </row>
    <row r="85" spans="3:10" ht="17.100000000000001" customHeight="1">
      <c r="C85" s="753" t="s">
        <v>505</v>
      </c>
      <c r="D85" s="753"/>
      <c r="E85" s="91">
        <v>500.00099999999998</v>
      </c>
      <c r="F85" s="108">
        <v>72000</v>
      </c>
      <c r="G85" s="63">
        <v>57000</v>
      </c>
      <c r="H85" s="124">
        <v>53000</v>
      </c>
      <c r="I85" s="124">
        <v>56000</v>
      </c>
      <c r="J85" s="133"/>
    </row>
    <row r="86" spans="3:10" ht="17.100000000000001" customHeight="1">
      <c r="C86" s="753" t="s">
        <v>456</v>
      </c>
      <c r="D86" s="753"/>
      <c r="E86" s="91">
        <v>1000.001</v>
      </c>
      <c r="F86" s="108">
        <v>105000</v>
      </c>
      <c r="G86" s="63">
        <v>77000</v>
      </c>
      <c r="H86" s="124">
        <v>74000</v>
      </c>
      <c r="I86" s="124">
        <v>74000</v>
      </c>
      <c r="J86" s="133"/>
    </row>
    <row r="87" spans="3:10" ht="17.100000000000001" customHeight="1">
      <c r="C87" s="753" t="s">
        <v>195</v>
      </c>
      <c r="D87" s="753"/>
      <c r="E87" s="91">
        <v>2000.001</v>
      </c>
      <c r="F87" s="108">
        <v>212000</v>
      </c>
      <c r="G87" s="63">
        <v>165000</v>
      </c>
      <c r="H87" s="124">
        <v>148000</v>
      </c>
      <c r="I87" s="124">
        <v>162000</v>
      </c>
      <c r="J87" s="133"/>
    </row>
    <row r="88" spans="3:10" ht="17.100000000000001" customHeight="1">
      <c r="C88" s="753" t="s">
        <v>1105</v>
      </c>
      <c r="D88" s="753"/>
      <c r="E88" s="91">
        <v>10000.001</v>
      </c>
      <c r="F88" s="108">
        <v>348000</v>
      </c>
      <c r="G88" s="63">
        <v>254000</v>
      </c>
      <c r="H88" s="124">
        <v>242000</v>
      </c>
      <c r="I88" s="124">
        <v>251000</v>
      </c>
      <c r="J88" s="133"/>
    </row>
    <row r="89" spans="3:10" ht="17.100000000000001" customHeight="1">
      <c r="C89" s="753" t="s">
        <v>1106</v>
      </c>
      <c r="D89" s="753"/>
      <c r="E89" s="91">
        <v>50000.000999999997</v>
      </c>
      <c r="F89" s="108">
        <v>605000</v>
      </c>
      <c r="G89" s="63">
        <v>468000</v>
      </c>
      <c r="H89" s="124">
        <v>449000</v>
      </c>
      <c r="I89" s="124">
        <v>465000</v>
      </c>
      <c r="J89" s="133"/>
    </row>
    <row r="90" spans="3:10" ht="17.100000000000001" customHeight="1">
      <c r="C90" s="753" t="s">
        <v>493</v>
      </c>
      <c r="D90" s="753"/>
      <c r="E90" s="91"/>
      <c r="F90" s="109">
        <v>18000</v>
      </c>
      <c r="G90" s="63">
        <v>30000</v>
      </c>
      <c r="H90" s="63"/>
      <c r="I90" s="109"/>
      <c r="J90" s="122"/>
    </row>
    <row r="91" spans="3:10" ht="17.100000000000001" customHeight="1">
      <c r="C91" s="753" t="s">
        <v>335</v>
      </c>
      <c r="D91" s="753"/>
      <c r="E91" s="91"/>
      <c r="F91" s="107">
        <v>14000</v>
      </c>
      <c r="G91" s="63">
        <v>23000</v>
      </c>
      <c r="H91" s="63"/>
      <c r="I91" s="107"/>
      <c r="J91" s="122"/>
    </row>
    <row r="92" spans="3:10" ht="17.100000000000001" customHeight="1">
      <c r="C92" s="779"/>
      <c r="D92" s="779"/>
      <c r="F92" s="60"/>
      <c r="H92" s="60"/>
    </row>
    <row r="93" spans="3:10" ht="17.100000000000001" customHeight="1">
      <c r="C93" s="774" t="s">
        <v>494</v>
      </c>
      <c r="D93" s="775"/>
      <c r="E93" s="92"/>
      <c r="F93" s="63" t="s">
        <v>919</v>
      </c>
      <c r="G93" s="99" t="s">
        <v>662</v>
      </c>
      <c r="H93" s="125"/>
      <c r="I93" s="129"/>
      <c r="J93" s="114"/>
    </row>
    <row r="94" spans="3:10" ht="17.100000000000001" customHeight="1">
      <c r="C94" s="776"/>
      <c r="D94" s="777"/>
      <c r="E94" s="778"/>
      <c r="F94" s="97"/>
      <c r="G94" s="107"/>
      <c r="H94" s="107" t="s">
        <v>822</v>
      </c>
      <c r="I94" s="107" t="s">
        <v>1085</v>
      </c>
      <c r="J94" s="107" t="s">
        <v>1139</v>
      </c>
    </row>
    <row r="95" spans="3:10" ht="17.100000000000001" customHeight="1">
      <c r="C95" s="753" t="s">
        <v>153</v>
      </c>
      <c r="D95" s="753"/>
      <c r="E95" s="93">
        <v>0</v>
      </c>
      <c r="F95" s="107">
        <v>156000</v>
      </c>
      <c r="G95" s="107" t="s">
        <v>792</v>
      </c>
      <c r="H95" s="63">
        <v>210000</v>
      </c>
      <c r="I95" s="107">
        <v>130000</v>
      </c>
      <c r="J95" s="107">
        <v>110000</v>
      </c>
    </row>
    <row r="96" spans="3:10" ht="17.100000000000001" customHeight="1">
      <c r="C96" s="753" t="s">
        <v>679</v>
      </c>
      <c r="D96" s="753"/>
      <c r="E96" s="93">
        <v>1000.001</v>
      </c>
      <c r="F96" s="107">
        <v>209000</v>
      </c>
      <c r="G96" s="107" t="s">
        <v>312</v>
      </c>
      <c r="H96" s="63">
        <v>260000</v>
      </c>
      <c r="I96" s="107">
        <v>170000</v>
      </c>
      <c r="J96" s="107">
        <v>150000</v>
      </c>
    </row>
    <row r="97" spans="3:10" ht="17.100000000000001" customHeight="1">
      <c r="C97" s="753" t="s">
        <v>604</v>
      </c>
      <c r="D97" s="753"/>
      <c r="E97" s="93">
        <v>2000.001</v>
      </c>
      <c r="F97" s="107">
        <v>240000</v>
      </c>
      <c r="G97" s="107" t="s">
        <v>929</v>
      </c>
      <c r="H97" s="63">
        <v>320000</v>
      </c>
      <c r="I97" s="107">
        <v>220000</v>
      </c>
      <c r="J97" s="107">
        <v>190000</v>
      </c>
    </row>
    <row r="98" spans="3:10" ht="17.100000000000001" customHeight="1">
      <c r="C98" s="753" t="s">
        <v>705</v>
      </c>
      <c r="D98" s="753"/>
      <c r="E98" s="93">
        <v>10000.001</v>
      </c>
      <c r="F98" s="107">
        <v>318000</v>
      </c>
      <c r="G98" s="107" t="s">
        <v>622</v>
      </c>
      <c r="H98" s="63">
        <v>360000</v>
      </c>
      <c r="I98" s="107">
        <v>240000</v>
      </c>
      <c r="J98" s="107">
        <v>210000</v>
      </c>
    </row>
    <row r="99" spans="3:10" ht="17.100000000000001" customHeight="1">
      <c r="C99" s="753" t="s">
        <v>611</v>
      </c>
      <c r="D99" s="753"/>
      <c r="E99" s="93">
        <v>50000.000999999997</v>
      </c>
      <c r="F99" s="107">
        <v>587000</v>
      </c>
      <c r="G99" s="107" t="s">
        <v>627</v>
      </c>
      <c r="H99" s="63">
        <v>380000</v>
      </c>
      <c r="I99" s="107">
        <v>250000</v>
      </c>
      <c r="J99" s="107">
        <v>220000</v>
      </c>
    </row>
  </sheetData>
  <mergeCells count="87">
    <mergeCell ref="B2:C2"/>
    <mergeCell ref="D3:I3"/>
    <mergeCell ref="E4:I4"/>
    <mergeCell ref="E5:I5"/>
    <mergeCell ref="D6:I6"/>
    <mergeCell ref="E7:I7"/>
    <mergeCell ref="E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E22:I22"/>
    <mergeCell ref="E23:I23"/>
    <mergeCell ref="C24:D24"/>
    <mergeCell ref="E31:I31"/>
    <mergeCell ref="E32:I32"/>
    <mergeCell ref="E33:I33"/>
    <mergeCell ref="I24:I30"/>
    <mergeCell ref="E34:I34"/>
    <mergeCell ref="E35:I35"/>
    <mergeCell ref="E36:I36"/>
    <mergeCell ref="E37:I37"/>
    <mergeCell ref="E38:I38"/>
    <mergeCell ref="E39:I39"/>
    <mergeCell ref="E40:I40"/>
    <mergeCell ref="E41:I41"/>
    <mergeCell ref="E42:I42"/>
    <mergeCell ref="B44:C44"/>
    <mergeCell ref="B45:C45"/>
    <mergeCell ref="H47:I47"/>
    <mergeCell ref="E72:I72"/>
    <mergeCell ref="E73:F73"/>
    <mergeCell ref="G77:J77"/>
    <mergeCell ref="I78:J78"/>
    <mergeCell ref="C79:E79"/>
    <mergeCell ref="C80:D80"/>
    <mergeCell ref="C81:D81"/>
    <mergeCell ref="C82:D82"/>
    <mergeCell ref="C83:D83"/>
    <mergeCell ref="C84:D84"/>
    <mergeCell ref="C85:D85"/>
    <mergeCell ref="C86:D86"/>
    <mergeCell ref="C87:D87"/>
    <mergeCell ref="C97:D97"/>
    <mergeCell ref="C88:D88"/>
    <mergeCell ref="C89:D89"/>
    <mergeCell ref="C90:D90"/>
    <mergeCell ref="C91:D91"/>
    <mergeCell ref="C92:D92"/>
    <mergeCell ref="C98:D98"/>
    <mergeCell ref="C99:D99"/>
    <mergeCell ref="B3:B6"/>
    <mergeCell ref="C9:C10"/>
    <mergeCell ref="D9:D10"/>
    <mergeCell ref="C35:C36"/>
    <mergeCell ref="B38:B42"/>
    <mergeCell ref="C72:C73"/>
    <mergeCell ref="D72:D73"/>
    <mergeCell ref="B7:B37"/>
    <mergeCell ref="C11:C21"/>
    <mergeCell ref="D11:D21"/>
    <mergeCell ref="C93:D93"/>
    <mergeCell ref="C94:E94"/>
    <mergeCell ref="C95:D95"/>
    <mergeCell ref="C96:D96"/>
  </mergeCells>
  <phoneticPr fontId="4"/>
  <dataValidations count="8">
    <dataValidation type="list" allowBlank="1" showInputMessage="1" showErrorMessage="1" sqref="D31">
      <formula1>$F$54:$F$56</formula1>
    </dataValidation>
    <dataValidation type="list" allowBlank="1" showInputMessage="1" showErrorMessage="1" sqref="D32">
      <formula1>$F$48:$F$52</formula1>
    </dataValidation>
    <dataValidation type="list" allowBlank="1" showInputMessage="1" showErrorMessage="1" sqref="D33">
      <formula1>$G$48:$G$49</formula1>
    </dataValidation>
    <dataValidation type="list" allowBlank="1" showInputMessage="1" showErrorMessage="1" sqref="D38 D41">
      <formula1>$H$49:$H$50</formula1>
    </dataValidation>
    <dataValidation type="list" allowBlank="1" showInputMessage="1" showErrorMessage="1" sqref="D9:D10">
      <formula1>$D$48:$D$70</formula1>
    </dataValidation>
    <dataValidation type="list" allowBlank="1" showInputMessage="1" showErrorMessage="1" sqref="D8">
      <formula1>$C$52:$C$54</formula1>
    </dataValidation>
    <dataValidation type="list" allowBlank="1" showInputMessage="1" showErrorMessage="1" sqref="D40">
      <formula1>$I$49:$I$51</formula1>
    </dataValidation>
    <dataValidation type="list" allowBlank="1" showInputMessage="1" showErrorMessage="1" sqref="D7">
      <formula1>$C$48:$C$50</formula1>
    </dataValidation>
  </dataValidations>
  <pageMargins left="0.59055118110236227" right="0.59055118110236227" top="0.59055118110236215" bottom="0.19685039370078736" header="0.31496062992125984" footer="0.31496062992125984"/>
  <pageSetup paperSize="9" orientation="landscape" horizontalDpi="1200" verticalDpi="1200" r:id="rId1"/>
  <headerFooter alignWithMargins="0">
    <oddFooter>&amp;C- &amp;P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2:AD145"/>
  <sheetViews>
    <sheetView view="pageBreakPreview" zoomScaleSheetLayoutView="100" workbookViewId="0">
      <selection activeCell="Q23" sqref="Q23"/>
    </sheetView>
  </sheetViews>
  <sheetFormatPr defaultColWidth="9" defaultRowHeight="12.75"/>
  <cols>
    <col min="1" max="1" width="1.88671875" style="136" customWidth="1"/>
    <col min="2" max="2" width="4.33203125" style="136" customWidth="1"/>
    <col min="3" max="3" width="26.21875" style="136" customWidth="1"/>
    <col min="4" max="4" width="10.21875" style="136" customWidth="1"/>
    <col min="5" max="7" width="5.6640625" style="136" customWidth="1"/>
    <col min="8" max="8" width="6.33203125" style="136" customWidth="1"/>
    <col min="9" max="9" width="4.33203125" style="136" customWidth="1"/>
    <col min="10" max="10" width="26.21875" style="136" customWidth="1"/>
    <col min="11" max="11" width="10.21875" style="136" customWidth="1"/>
    <col min="12" max="14" width="5.6640625" style="136" customWidth="1"/>
    <col min="15" max="15" width="9" style="136" customWidth="1"/>
    <col min="16" max="16" width="3.109375" style="136" customWidth="1"/>
    <col min="17" max="17" width="18.77734375" style="136" customWidth="1"/>
    <col min="18" max="18" width="5" style="136" customWidth="1"/>
    <col min="19" max="19" width="3.77734375" style="136" customWidth="1"/>
    <col min="20" max="20" width="3.109375" style="136" customWidth="1"/>
    <col min="21" max="21" width="18.77734375" style="136" customWidth="1"/>
    <col min="22" max="22" width="5" style="136" customWidth="1"/>
    <col min="23" max="23" width="3.77734375" style="136" customWidth="1"/>
    <col min="24" max="24" width="3.109375" style="136" customWidth="1"/>
    <col min="25" max="25" width="18.77734375" style="136" customWidth="1"/>
    <col min="26" max="26" width="5" style="136" customWidth="1"/>
    <col min="27" max="27" width="3.77734375" style="136" customWidth="1"/>
    <col min="28" max="28" width="3.109375" style="136" customWidth="1"/>
    <col min="29" max="29" width="18.77734375" style="136" customWidth="1"/>
    <col min="30" max="30" width="5" style="136" customWidth="1"/>
    <col min="31" max="31" width="9" style="136" customWidth="1"/>
    <col min="32" max="16384" width="9" style="136"/>
  </cols>
  <sheetData>
    <row r="2" spans="2:21" s="137" customFormat="1" ht="15">
      <c r="B2" s="137" t="s">
        <v>1095</v>
      </c>
      <c r="I2" s="137" t="s">
        <v>1093</v>
      </c>
    </row>
    <row r="3" spans="2:21" ht="4.5" customHeight="1"/>
    <row r="4" spans="2:21" ht="13.5" customHeight="1">
      <c r="B4" s="852"/>
      <c r="C4" s="142"/>
      <c r="D4" s="149"/>
      <c r="E4" s="852" t="s">
        <v>1081</v>
      </c>
      <c r="F4" s="852"/>
      <c r="G4" s="852"/>
      <c r="I4" s="852"/>
      <c r="J4" s="142"/>
      <c r="K4" s="142"/>
      <c r="L4" s="852" t="s">
        <v>1081</v>
      </c>
      <c r="M4" s="852"/>
      <c r="N4" s="852"/>
    </row>
    <row r="5" spans="2:21" ht="13.5" customHeight="1">
      <c r="B5" s="852"/>
      <c r="C5" s="143" t="s">
        <v>57</v>
      </c>
      <c r="D5" s="150" t="s">
        <v>73</v>
      </c>
      <c r="E5" s="852" t="s">
        <v>1079</v>
      </c>
      <c r="F5" s="852"/>
      <c r="G5" s="852"/>
      <c r="I5" s="852"/>
      <c r="J5" s="143" t="s">
        <v>57</v>
      </c>
      <c r="K5" s="143" t="s">
        <v>73</v>
      </c>
      <c r="L5" s="852" t="s">
        <v>1079</v>
      </c>
      <c r="M5" s="852"/>
      <c r="N5" s="852"/>
    </row>
    <row r="6" spans="2:21" ht="13.5" customHeight="1">
      <c r="B6" s="852"/>
      <c r="C6" s="144"/>
      <c r="D6" s="151"/>
      <c r="E6" s="138" t="s">
        <v>1083</v>
      </c>
      <c r="F6" s="138" t="s">
        <v>415</v>
      </c>
      <c r="G6" s="138" t="s">
        <v>40</v>
      </c>
      <c r="I6" s="852"/>
      <c r="J6" s="144"/>
      <c r="K6" s="144"/>
      <c r="L6" s="138" t="str">
        <f>E6</f>
        <v>簡易</v>
      </c>
      <c r="M6" s="138" t="str">
        <f>F6</f>
        <v>標準</v>
      </c>
      <c r="N6" s="138" t="str">
        <f>G6</f>
        <v>複雑</v>
      </c>
    </row>
    <row r="7" spans="2:21" ht="15" customHeight="1">
      <c r="B7" s="139">
        <v>1</v>
      </c>
      <c r="C7" s="145" t="s">
        <v>989</v>
      </c>
      <c r="D7" s="152"/>
      <c r="E7" s="152"/>
      <c r="F7" s="152"/>
      <c r="G7" s="152"/>
      <c r="I7" s="139">
        <v>1</v>
      </c>
      <c r="J7" s="145" t="s">
        <v>317</v>
      </c>
      <c r="K7" s="145"/>
      <c r="L7" s="152"/>
      <c r="M7" s="152"/>
      <c r="N7" s="152"/>
      <c r="P7" s="785" t="s">
        <v>43</v>
      </c>
      <c r="Q7" s="879"/>
      <c r="R7" s="879"/>
      <c r="S7" s="879"/>
      <c r="T7" s="786"/>
      <c r="U7" s="193" t="s">
        <v>0</v>
      </c>
    </row>
    <row r="8" spans="2:21" ht="15" customHeight="1">
      <c r="B8" s="140">
        <v>2</v>
      </c>
      <c r="C8" s="146" t="s">
        <v>940</v>
      </c>
      <c r="D8" s="153" t="s">
        <v>848</v>
      </c>
      <c r="E8" s="156">
        <v>1</v>
      </c>
      <c r="F8" s="156"/>
      <c r="G8" s="156"/>
      <c r="I8" s="140">
        <v>2</v>
      </c>
      <c r="J8" s="146" t="s">
        <v>940</v>
      </c>
      <c r="K8" s="153" t="s">
        <v>694</v>
      </c>
      <c r="L8" s="156">
        <v>1</v>
      </c>
      <c r="M8" s="156"/>
      <c r="N8" s="156"/>
      <c r="P8" s="853" t="s">
        <v>694</v>
      </c>
      <c r="Q8" s="855" t="s">
        <v>932</v>
      </c>
      <c r="R8" s="856"/>
      <c r="S8" s="856"/>
      <c r="T8" s="857"/>
      <c r="U8" s="861">
        <v>1</v>
      </c>
    </row>
    <row r="9" spans="2:21" ht="15" customHeight="1">
      <c r="B9" s="140">
        <v>3</v>
      </c>
      <c r="C9" s="146" t="s">
        <v>1430</v>
      </c>
      <c r="D9" s="153" t="s">
        <v>848</v>
      </c>
      <c r="E9" s="156">
        <v>1</v>
      </c>
      <c r="F9" s="156"/>
      <c r="G9" s="156"/>
      <c r="I9" s="140">
        <v>3</v>
      </c>
      <c r="J9" s="146" t="s">
        <v>1434</v>
      </c>
      <c r="K9" s="153" t="s">
        <v>694</v>
      </c>
      <c r="L9" s="156">
        <v>1</v>
      </c>
      <c r="M9" s="156"/>
      <c r="N9" s="156"/>
      <c r="P9" s="854"/>
      <c r="Q9" s="858"/>
      <c r="R9" s="859"/>
      <c r="S9" s="859"/>
      <c r="T9" s="860"/>
      <c r="U9" s="862"/>
    </row>
    <row r="10" spans="2:21" ht="15" customHeight="1">
      <c r="B10" s="140">
        <v>4</v>
      </c>
      <c r="C10" s="146" t="s">
        <v>1431</v>
      </c>
      <c r="D10" s="153" t="s">
        <v>848</v>
      </c>
      <c r="E10" s="156">
        <v>1</v>
      </c>
      <c r="F10" s="156"/>
      <c r="G10" s="156"/>
      <c r="I10" s="140">
        <v>4</v>
      </c>
      <c r="J10" s="146" t="s">
        <v>1435</v>
      </c>
      <c r="K10" s="153" t="s">
        <v>694</v>
      </c>
      <c r="L10" s="156">
        <v>1</v>
      </c>
      <c r="M10" s="156"/>
      <c r="N10" s="156"/>
      <c r="P10" s="854" t="s">
        <v>848</v>
      </c>
      <c r="Q10" s="863" t="s">
        <v>826</v>
      </c>
      <c r="R10" s="864"/>
      <c r="S10" s="864"/>
      <c r="T10" s="865"/>
      <c r="U10" s="866">
        <v>0.7</v>
      </c>
    </row>
    <row r="11" spans="2:21" ht="15" customHeight="1">
      <c r="B11" s="140">
        <v>5</v>
      </c>
      <c r="C11" s="146" t="s">
        <v>1404</v>
      </c>
      <c r="D11" s="153" t="s">
        <v>848</v>
      </c>
      <c r="E11" s="156">
        <v>1</v>
      </c>
      <c r="F11" s="156"/>
      <c r="G11" s="156"/>
      <c r="I11" s="140">
        <v>5</v>
      </c>
      <c r="J11" s="146" t="s">
        <v>536</v>
      </c>
      <c r="K11" s="153" t="s">
        <v>694</v>
      </c>
      <c r="L11" s="156">
        <v>1</v>
      </c>
      <c r="M11" s="156"/>
      <c r="N11" s="156"/>
      <c r="P11" s="854"/>
      <c r="Q11" s="858"/>
      <c r="R11" s="859"/>
      <c r="S11" s="859"/>
      <c r="T11" s="860"/>
      <c r="U11" s="862"/>
    </row>
    <row r="12" spans="2:21" ht="15" customHeight="1">
      <c r="B12" s="140">
        <v>6</v>
      </c>
      <c r="C12" s="146" t="s">
        <v>1432</v>
      </c>
      <c r="D12" s="153" t="s">
        <v>848</v>
      </c>
      <c r="E12" s="156">
        <v>1</v>
      </c>
      <c r="F12" s="156"/>
      <c r="G12" s="156"/>
      <c r="I12" s="140">
        <v>6</v>
      </c>
      <c r="J12" s="146"/>
      <c r="K12" s="153"/>
      <c r="L12" s="156"/>
      <c r="M12" s="156"/>
      <c r="N12" s="156"/>
      <c r="P12" s="854" t="s">
        <v>849</v>
      </c>
      <c r="Q12" s="863" t="s">
        <v>1162</v>
      </c>
      <c r="R12" s="864"/>
      <c r="S12" s="864"/>
      <c r="T12" s="865"/>
      <c r="U12" s="866">
        <v>0.4</v>
      </c>
    </row>
    <row r="13" spans="2:21" ht="15" customHeight="1">
      <c r="B13" s="140">
        <v>7</v>
      </c>
      <c r="C13" s="146" t="s">
        <v>1398</v>
      </c>
      <c r="D13" s="153" t="s">
        <v>848</v>
      </c>
      <c r="E13" s="156">
        <v>1</v>
      </c>
      <c r="F13" s="156"/>
      <c r="G13" s="156"/>
      <c r="I13" s="140">
        <v>7</v>
      </c>
      <c r="J13" s="146"/>
      <c r="K13" s="153"/>
      <c r="L13" s="156"/>
      <c r="M13" s="156"/>
      <c r="N13" s="156"/>
      <c r="P13" s="867"/>
      <c r="Q13" s="868"/>
      <c r="R13" s="869"/>
      <c r="S13" s="869"/>
      <c r="T13" s="870"/>
      <c r="U13" s="871"/>
    </row>
    <row r="14" spans="2:21" ht="15" customHeight="1">
      <c r="B14" s="140">
        <v>8</v>
      </c>
      <c r="C14" s="146" t="s">
        <v>1433</v>
      </c>
      <c r="D14" s="153" t="s">
        <v>848</v>
      </c>
      <c r="E14" s="156">
        <v>1</v>
      </c>
      <c r="F14" s="156"/>
      <c r="G14" s="156"/>
      <c r="I14" s="140">
        <v>8</v>
      </c>
      <c r="J14" s="146"/>
      <c r="K14" s="153"/>
      <c r="L14" s="156"/>
      <c r="M14" s="156"/>
      <c r="N14" s="156"/>
      <c r="Q14" s="172" t="s">
        <v>320</v>
      </c>
      <c r="R14" s="182"/>
    </row>
    <row r="15" spans="2:21" ht="15" customHeight="1">
      <c r="B15" s="140">
        <v>9</v>
      </c>
      <c r="C15" s="146" t="s">
        <v>1292</v>
      </c>
      <c r="D15" s="153" t="s">
        <v>694</v>
      </c>
      <c r="E15" s="156">
        <v>1</v>
      </c>
      <c r="F15" s="156"/>
      <c r="G15" s="156"/>
      <c r="I15" s="140">
        <v>9</v>
      </c>
      <c r="J15" s="146"/>
      <c r="K15" s="153"/>
      <c r="L15" s="156"/>
      <c r="M15" s="156"/>
      <c r="N15" s="156"/>
      <c r="Q15" s="872" t="s">
        <v>171</v>
      </c>
      <c r="R15" s="872"/>
      <c r="S15" s="872"/>
      <c r="T15" s="872"/>
      <c r="U15" s="872"/>
    </row>
    <row r="16" spans="2:21" ht="15" customHeight="1">
      <c r="B16" s="140">
        <v>10</v>
      </c>
      <c r="C16" s="146" t="s">
        <v>1132</v>
      </c>
      <c r="D16" s="153" t="s">
        <v>694</v>
      </c>
      <c r="E16" s="156">
        <v>1</v>
      </c>
      <c r="F16" s="156"/>
      <c r="G16" s="156"/>
      <c r="I16" s="140">
        <v>10</v>
      </c>
      <c r="J16" s="146"/>
      <c r="K16" s="153"/>
      <c r="L16" s="156"/>
      <c r="M16" s="156"/>
      <c r="N16" s="156"/>
      <c r="Q16" s="872"/>
      <c r="R16" s="872"/>
      <c r="S16" s="872"/>
      <c r="T16" s="872"/>
      <c r="U16" s="872"/>
    </row>
    <row r="17" spans="2:21" ht="15" customHeight="1">
      <c r="B17" s="140">
        <v>11</v>
      </c>
      <c r="C17" s="146" t="s">
        <v>437</v>
      </c>
      <c r="D17" s="153" t="s">
        <v>694</v>
      </c>
      <c r="E17" s="156">
        <v>1</v>
      </c>
      <c r="F17" s="156"/>
      <c r="G17" s="156"/>
      <c r="I17" s="140">
        <v>11</v>
      </c>
      <c r="J17" s="146"/>
      <c r="K17" s="153"/>
      <c r="L17" s="156"/>
      <c r="M17" s="156"/>
      <c r="N17" s="156"/>
      <c r="Q17" s="872"/>
      <c r="R17" s="872"/>
      <c r="S17" s="872"/>
      <c r="T17" s="872"/>
      <c r="U17" s="872"/>
    </row>
    <row r="18" spans="2:21" ht="15" customHeight="1">
      <c r="B18" s="140">
        <v>12</v>
      </c>
      <c r="C18" s="146"/>
      <c r="D18" s="153"/>
      <c r="E18" s="156"/>
      <c r="F18" s="156"/>
      <c r="G18" s="156"/>
      <c r="I18" s="140">
        <v>12</v>
      </c>
      <c r="J18" s="146"/>
      <c r="K18" s="153"/>
      <c r="L18" s="156"/>
      <c r="M18" s="156"/>
      <c r="N18" s="156"/>
      <c r="Q18" s="173"/>
      <c r="R18" s="173"/>
    </row>
    <row r="19" spans="2:21" ht="15" customHeight="1">
      <c r="B19" s="140">
        <v>13</v>
      </c>
      <c r="C19" s="146"/>
      <c r="D19" s="153"/>
      <c r="E19" s="156"/>
      <c r="F19" s="156"/>
      <c r="G19" s="156"/>
      <c r="I19" s="140">
        <v>13</v>
      </c>
      <c r="J19" s="146"/>
      <c r="K19" s="153"/>
      <c r="L19" s="156"/>
      <c r="M19" s="156"/>
      <c r="N19" s="156"/>
    </row>
    <row r="20" spans="2:21" ht="15" customHeight="1">
      <c r="B20" s="140">
        <v>14</v>
      </c>
      <c r="C20" s="146"/>
      <c r="D20" s="153"/>
      <c r="E20" s="156"/>
      <c r="F20" s="156"/>
      <c r="G20" s="156"/>
      <c r="I20" s="140">
        <v>14</v>
      </c>
      <c r="J20" s="146"/>
      <c r="K20" s="153"/>
      <c r="L20" s="156"/>
      <c r="M20" s="156"/>
      <c r="N20" s="156"/>
    </row>
    <row r="21" spans="2:21" ht="15" customHeight="1">
      <c r="B21" s="140">
        <v>15</v>
      </c>
      <c r="C21" s="146" t="s">
        <v>1306</v>
      </c>
      <c r="D21" s="153"/>
      <c r="E21" s="156"/>
      <c r="F21" s="156"/>
      <c r="G21" s="156"/>
      <c r="I21" s="140">
        <v>15</v>
      </c>
      <c r="J21" s="146" t="s">
        <v>445</v>
      </c>
      <c r="K21" s="153"/>
      <c r="L21" s="156"/>
      <c r="M21" s="156"/>
      <c r="N21" s="156"/>
    </row>
    <row r="22" spans="2:21" ht="15" customHeight="1">
      <c r="B22" s="140">
        <v>16</v>
      </c>
      <c r="C22" s="146"/>
      <c r="D22" s="153"/>
      <c r="E22" s="156"/>
      <c r="F22" s="156"/>
      <c r="G22" s="156"/>
      <c r="I22" s="140">
        <v>16</v>
      </c>
      <c r="J22" s="146" t="s">
        <v>940</v>
      </c>
      <c r="K22" s="153" t="s">
        <v>694</v>
      </c>
      <c r="L22" s="156">
        <v>1</v>
      </c>
      <c r="M22" s="156"/>
      <c r="N22" s="156"/>
    </row>
    <row r="23" spans="2:21" ht="15" customHeight="1">
      <c r="B23" s="140">
        <v>17</v>
      </c>
      <c r="C23" s="146"/>
      <c r="D23" s="153"/>
      <c r="E23" s="156"/>
      <c r="F23" s="156"/>
      <c r="G23" s="156"/>
      <c r="I23" s="140">
        <v>17</v>
      </c>
      <c r="J23" s="162" t="s">
        <v>1436</v>
      </c>
      <c r="K23" s="153" t="s">
        <v>694</v>
      </c>
      <c r="L23" s="156">
        <v>1</v>
      </c>
      <c r="M23" s="156"/>
      <c r="N23" s="156"/>
    </row>
    <row r="24" spans="2:21" ht="15" customHeight="1">
      <c r="B24" s="140">
        <v>18</v>
      </c>
      <c r="C24" s="146"/>
      <c r="D24" s="153"/>
      <c r="E24" s="156"/>
      <c r="F24" s="156"/>
      <c r="G24" s="156"/>
      <c r="I24" s="140">
        <v>18</v>
      </c>
      <c r="J24" s="162" t="s">
        <v>1437</v>
      </c>
      <c r="K24" s="153" t="s">
        <v>694</v>
      </c>
      <c r="L24" s="156">
        <v>1</v>
      </c>
      <c r="M24" s="156"/>
      <c r="N24" s="156"/>
    </row>
    <row r="25" spans="2:21" ht="15" customHeight="1">
      <c r="B25" s="140">
        <v>19</v>
      </c>
      <c r="C25" s="146"/>
      <c r="D25" s="153"/>
      <c r="E25" s="156"/>
      <c r="F25" s="156"/>
      <c r="G25" s="156"/>
      <c r="I25" s="140">
        <v>19</v>
      </c>
      <c r="J25" s="162" t="s">
        <v>475</v>
      </c>
      <c r="K25" s="153" t="s">
        <v>694</v>
      </c>
      <c r="L25" s="156">
        <v>1</v>
      </c>
      <c r="M25" s="156"/>
      <c r="N25" s="156"/>
    </row>
    <row r="26" spans="2:21" ht="15" customHeight="1">
      <c r="B26" s="140">
        <v>20</v>
      </c>
      <c r="C26" s="146"/>
      <c r="D26" s="153"/>
      <c r="E26" s="156"/>
      <c r="F26" s="156"/>
      <c r="G26" s="156"/>
      <c r="I26" s="140">
        <v>20</v>
      </c>
      <c r="J26" s="146"/>
      <c r="K26" s="153"/>
      <c r="L26" s="156"/>
      <c r="M26" s="156"/>
      <c r="N26" s="156"/>
    </row>
    <row r="27" spans="2:21" ht="15" customHeight="1">
      <c r="B27" s="140">
        <v>21</v>
      </c>
      <c r="C27" s="146"/>
      <c r="D27" s="153"/>
      <c r="E27" s="156"/>
      <c r="F27" s="156"/>
      <c r="G27" s="156"/>
      <c r="I27" s="140">
        <v>21</v>
      </c>
      <c r="J27" s="146"/>
      <c r="K27" s="153"/>
      <c r="L27" s="156"/>
      <c r="M27" s="156"/>
      <c r="N27" s="156"/>
    </row>
    <row r="28" spans="2:21" ht="15" customHeight="1">
      <c r="B28" s="140">
        <v>22</v>
      </c>
      <c r="C28" s="146"/>
      <c r="D28" s="153"/>
      <c r="E28" s="156"/>
      <c r="F28" s="156"/>
      <c r="G28" s="156"/>
      <c r="I28" s="140">
        <v>22</v>
      </c>
      <c r="J28" s="163"/>
      <c r="K28" s="153"/>
      <c r="L28" s="156"/>
      <c r="M28" s="156"/>
      <c r="N28" s="156"/>
    </row>
    <row r="29" spans="2:21" ht="15" customHeight="1">
      <c r="B29" s="140">
        <v>23</v>
      </c>
      <c r="C29" s="146"/>
      <c r="D29" s="153"/>
      <c r="E29" s="156"/>
      <c r="F29" s="156"/>
      <c r="G29" s="156"/>
      <c r="I29" s="140">
        <v>23</v>
      </c>
      <c r="J29" s="146"/>
      <c r="K29" s="153"/>
      <c r="L29" s="156"/>
      <c r="M29" s="156"/>
      <c r="N29" s="156"/>
    </row>
    <row r="30" spans="2:21" ht="15" customHeight="1">
      <c r="B30" s="140">
        <v>24</v>
      </c>
      <c r="C30" s="146"/>
      <c r="D30" s="153"/>
      <c r="E30" s="156"/>
      <c r="F30" s="156"/>
      <c r="G30" s="156"/>
      <c r="I30" s="140">
        <v>24</v>
      </c>
      <c r="J30" s="146"/>
      <c r="K30" s="153"/>
      <c r="L30" s="156"/>
      <c r="M30" s="156"/>
      <c r="N30" s="156"/>
    </row>
    <row r="31" spans="2:21" ht="15" customHeight="1">
      <c r="B31" s="140">
        <v>25</v>
      </c>
      <c r="C31" s="146"/>
      <c r="D31" s="153"/>
      <c r="E31" s="156"/>
      <c r="F31" s="156"/>
      <c r="G31" s="156"/>
      <c r="I31" s="140">
        <v>25</v>
      </c>
      <c r="J31" s="146"/>
      <c r="K31" s="153"/>
      <c r="L31" s="156"/>
      <c r="M31" s="156"/>
      <c r="N31" s="156"/>
    </row>
    <row r="32" spans="2:21" ht="15" customHeight="1">
      <c r="B32" s="140">
        <v>26</v>
      </c>
      <c r="C32" s="146"/>
      <c r="D32" s="153"/>
      <c r="E32" s="156"/>
      <c r="F32" s="156"/>
      <c r="G32" s="156"/>
      <c r="I32" s="140">
        <v>26</v>
      </c>
      <c r="J32" s="146"/>
      <c r="K32" s="153"/>
      <c r="L32" s="156"/>
      <c r="M32" s="156"/>
      <c r="N32" s="156"/>
    </row>
    <row r="33" spans="2:30" ht="15" customHeight="1">
      <c r="B33" s="140">
        <v>27</v>
      </c>
      <c r="C33" s="146"/>
      <c r="D33" s="153"/>
      <c r="E33" s="156"/>
      <c r="F33" s="156"/>
      <c r="G33" s="156"/>
      <c r="I33" s="140">
        <v>27</v>
      </c>
      <c r="J33" s="146"/>
      <c r="K33" s="153"/>
      <c r="L33" s="156"/>
      <c r="M33" s="156"/>
      <c r="N33" s="156"/>
    </row>
    <row r="34" spans="2:30" ht="15" customHeight="1">
      <c r="B34" s="140">
        <v>28</v>
      </c>
      <c r="C34" s="146"/>
      <c r="D34" s="153"/>
      <c r="E34" s="156"/>
      <c r="F34" s="156"/>
      <c r="G34" s="156"/>
      <c r="I34" s="140">
        <v>28</v>
      </c>
      <c r="J34" s="146"/>
      <c r="K34" s="153"/>
      <c r="L34" s="156"/>
      <c r="M34" s="156"/>
      <c r="N34" s="156"/>
    </row>
    <row r="35" spans="2:30" ht="15" customHeight="1">
      <c r="B35" s="140">
        <v>29</v>
      </c>
      <c r="C35" s="146"/>
      <c r="D35" s="153"/>
      <c r="E35" s="156"/>
      <c r="F35" s="156"/>
      <c r="G35" s="156"/>
      <c r="I35" s="140">
        <v>29</v>
      </c>
      <c r="J35" s="146"/>
      <c r="K35" s="153"/>
      <c r="L35" s="156"/>
      <c r="M35" s="156"/>
      <c r="N35" s="156"/>
    </row>
    <row r="36" spans="2:30" ht="15" customHeight="1">
      <c r="B36" s="141">
        <v>30</v>
      </c>
      <c r="C36" s="147"/>
      <c r="D36" s="154"/>
      <c r="E36" s="157"/>
      <c r="F36" s="157"/>
      <c r="G36" s="157"/>
      <c r="I36" s="141">
        <v>30</v>
      </c>
      <c r="J36" s="147"/>
      <c r="K36" s="164"/>
      <c r="L36" s="157"/>
      <c r="M36" s="157"/>
      <c r="N36" s="157"/>
    </row>
    <row r="37" spans="2:30" ht="18.75" customHeight="1">
      <c r="B37" s="877" t="s">
        <v>696</v>
      </c>
      <c r="C37" s="878"/>
      <c r="D37" s="155"/>
      <c r="E37" s="158">
        <f>SUM(E7:E36)</f>
        <v>10</v>
      </c>
      <c r="F37" s="160">
        <f>SUM(F7:F36)</f>
        <v>0</v>
      </c>
      <c r="G37" s="161">
        <f>SUM(G7:G36)</f>
        <v>0</v>
      </c>
      <c r="I37" s="877" t="s">
        <v>66</v>
      </c>
      <c r="J37" s="878"/>
      <c r="K37" s="165"/>
      <c r="L37" s="158">
        <f>SUM(L7:L36)</f>
        <v>8</v>
      </c>
      <c r="M37" s="160">
        <f>SUM(M7:M36)</f>
        <v>0</v>
      </c>
      <c r="N37" s="161">
        <f>SUM(N7:N36)</f>
        <v>0</v>
      </c>
    </row>
    <row r="40" spans="2:30" ht="15">
      <c r="P40" s="166"/>
      <c r="Q40" s="166"/>
      <c r="R40" s="166"/>
      <c r="S40" s="166"/>
      <c r="T40" s="166"/>
      <c r="U40" s="166"/>
      <c r="V40" s="166"/>
      <c r="W40" s="166"/>
      <c r="X40" s="166"/>
      <c r="Y40" s="166"/>
      <c r="Z40" s="876"/>
      <c r="AA40" s="876"/>
      <c r="AB40" s="166"/>
      <c r="AC40" s="137"/>
      <c r="AD40" s="137"/>
    </row>
    <row r="41" spans="2:30">
      <c r="C41" s="148"/>
      <c r="D41" s="138" t="str">
        <f>D5</f>
        <v>図面の提供</v>
      </c>
      <c r="E41" s="138" t="s">
        <v>1083</v>
      </c>
      <c r="F41" s="138" t="s">
        <v>415</v>
      </c>
      <c r="G41" s="138" t="s">
        <v>40</v>
      </c>
      <c r="K41" s="138" t="str">
        <f>K5</f>
        <v>図面の提供</v>
      </c>
      <c r="L41" s="138" t="s">
        <v>1083</v>
      </c>
      <c r="M41" s="138" t="s">
        <v>415</v>
      </c>
      <c r="N41" s="138" t="s">
        <v>40</v>
      </c>
    </row>
    <row r="42" spans="2:30" ht="15">
      <c r="C42" s="148"/>
      <c r="D42" s="138" t="s">
        <v>694</v>
      </c>
      <c r="E42" s="159">
        <f>SUMIF($D$7:$G$36,$D$42,E7:E36)</f>
        <v>3</v>
      </c>
      <c r="F42" s="159">
        <f>SUMIF($D$7:$G$36,$D$42,F7:F36)</f>
        <v>0</v>
      </c>
      <c r="G42" s="159">
        <f>SUMIF($D$7:$G$36,$D$42,G7:G36)</f>
        <v>0</v>
      </c>
      <c r="K42" s="138" t="s">
        <v>694</v>
      </c>
      <c r="L42" s="159">
        <f>SUMIF($K$7:$N$36,$K$42,L7:L36)</f>
        <v>8</v>
      </c>
      <c r="M42" s="159">
        <f>SUMIF($K$7:$N$36,$K$42,M7:M36)</f>
        <v>0</v>
      </c>
      <c r="N42" s="159">
        <f>SUMIF($K$7:$N$36,$K$42,N7:N36)</f>
        <v>0</v>
      </c>
      <c r="P42" s="166"/>
      <c r="Q42" s="166"/>
      <c r="R42" s="166"/>
      <c r="S42" s="166"/>
      <c r="T42" s="166"/>
      <c r="U42" s="166"/>
      <c r="V42" s="166"/>
      <c r="W42" s="166"/>
      <c r="X42" s="166"/>
      <c r="Y42" s="166"/>
      <c r="Z42" s="876"/>
      <c r="AA42" s="876"/>
      <c r="AB42" s="166"/>
      <c r="AC42" s="137"/>
      <c r="AD42" s="137"/>
    </row>
    <row r="43" spans="2:30">
      <c r="C43" s="148"/>
      <c r="D43" s="138" t="s">
        <v>848</v>
      </c>
      <c r="E43" s="159">
        <f>SUMIF($D$7:$G$36,$D$43,E7:E36)</f>
        <v>7</v>
      </c>
      <c r="F43" s="159">
        <f>SUMIF($D$7:$G$36,$D$43,F7:F36)</f>
        <v>0</v>
      </c>
      <c r="G43" s="159">
        <f>SUMIF($D$7:$G$36,$D$43,G7:G36)</f>
        <v>0</v>
      </c>
      <c r="K43" s="138" t="s">
        <v>848</v>
      </c>
      <c r="L43" s="159">
        <f>SUMIF($K$7:$N$36,$K$43,L7:L36)</f>
        <v>0</v>
      </c>
      <c r="M43" s="159">
        <f>SUMIF($K$7:$N$36,$K$43,M7:M36)</f>
        <v>0</v>
      </c>
      <c r="N43" s="159">
        <f>SUMIF($K$7:$N$36,$K$43,N7:N36)</f>
        <v>0</v>
      </c>
    </row>
    <row r="44" spans="2:30" ht="15">
      <c r="C44" s="148"/>
      <c r="D44" s="138" t="s">
        <v>849</v>
      </c>
      <c r="E44" s="159">
        <f>SUMIF($D$7:$G$36,$D$44,E7:E36)</f>
        <v>0</v>
      </c>
      <c r="F44" s="159">
        <f>SUMIF($D$7:$G$36,$D$44,F7:F36)</f>
        <v>0</v>
      </c>
      <c r="G44" s="159">
        <f>SUMIF($D$7:$G$36,$D$44,G7:G36)</f>
        <v>0</v>
      </c>
      <c r="K44" s="138" t="s">
        <v>849</v>
      </c>
      <c r="L44" s="159">
        <f>SUMIF($K$7:$N$36,$K$44,L7:L36)</f>
        <v>0</v>
      </c>
      <c r="M44" s="159">
        <f>SUMIF($K$7:$N$36,$K$44,M7:M36)</f>
        <v>0</v>
      </c>
      <c r="N44" s="159">
        <f>SUMIF($K$7:$N$36,$K$44,N7:N36)</f>
        <v>0</v>
      </c>
      <c r="P44" s="166"/>
      <c r="Q44" s="166"/>
      <c r="R44" s="166"/>
      <c r="S44" s="166"/>
      <c r="T44" s="166"/>
      <c r="U44" s="166"/>
      <c r="V44" s="166"/>
      <c r="W44" s="166"/>
      <c r="X44" s="166"/>
      <c r="Y44" s="166"/>
      <c r="Z44" s="876"/>
      <c r="AA44" s="876"/>
      <c r="AB44" s="166"/>
      <c r="AC44" s="137"/>
      <c r="AD44" s="137"/>
    </row>
    <row r="46" spans="2:30" ht="15">
      <c r="P46" s="166"/>
      <c r="Q46" s="166"/>
      <c r="R46" s="166"/>
      <c r="S46" s="166"/>
      <c r="T46" s="166"/>
      <c r="U46" s="166"/>
      <c r="V46" s="166"/>
      <c r="W46" s="166"/>
      <c r="X46" s="166"/>
      <c r="Y46" s="166"/>
      <c r="Z46" s="876"/>
      <c r="AA46" s="876"/>
      <c r="AB46" s="204"/>
      <c r="AC46" s="205"/>
      <c r="AD46" s="137"/>
    </row>
    <row r="47" spans="2:30" ht="15">
      <c r="P47" s="873" t="s">
        <v>264</v>
      </c>
      <c r="Q47" s="874"/>
      <c r="R47" s="875"/>
      <c r="S47" s="166"/>
      <c r="T47" s="873" t="s">
        <v>1134</v>
      </c>
      <c r="U47" s="874"/>
      <c r="V47" s="875"/>
      <c r="W47" s="166"/>
      <c r="X47" s="873" t="s">
        <v>748</v>
      </c>
      <c r="Y47" s="874"/>
      <c r="Z47" s="875"/>
      <c r="AA47" s="137"/>
      <c r="AB47" s="873" t="s">
        <v>781</v>
      </c>
      <c r="AC47" s="874"/>
      <c r="AD47" s="875"/>
    </row>
    <row r="48" spans="2:30" ht="15">
      <c r="P48" s="167" t="s">
        <v>197</v>
      </c>
      <c r="Q48" s="174" t="s">
        <v>154</v>
      </c>
      <c r="R48" s="183" t="s">
        <v>563</v>
      </c>
      <c r="S48" s="192"/>
      <c r="T48" s="167" t="s">
        <v>197</v>
      </c>
      <c r="U48" s="174" t="s">
        <v>154</v>
      </c>
      <c r="V48" s="183" t="s">
        <v>563</v>
      </c>
      <c r="W48" s="192"/>
      <c r="X48" s="167" t="s">
        <v>197</v>
      </c>
      <c r="Y48" s="174" t="s">
        <v>154</v>
      </c>
      <c r="Z48" s="183" t="s">
        <v>563</v>
      </c>
      <c r="AA48" s="137"/>
      <c r="AB48" s="167" t="s">
        <v>197</v>
      </c>
      <c r="AC48" s="174" t="s">
        <v>154</v>
      </c>
      <c r="AD48" s="183" t="s">
        <v>563</v>
      </c>
    </row>
    <row r="49" spans="16:30" ht="15">
      <c r="P49" s="168">
        <v>1</v>
      </c>
      <c r="Q49" s="175" t="s">
        <v>126</v>
      </c>
      <c r="R49" s="184" t="s">
        <v>218</v>
      </c>
      <c r="S49" s="166"/>
      <c r="T49" s="168">
        <v>1</v>
      </c>
      <c r="U49" s="175" t="s">
        <v>126</v>
      </c>
      <c r="V49" s="184" t="s">
        <v>218</v>
      </c>
      <c r="W49" s="166"/>
      <c r="X49" s="168">
        <v>1</v>
      </c>
      <c r="Y49" s="175" t="s">
        <v>126</v>
      </c>
      <c r="Z49" s="184" t="s">
        <v>218</v>
      </c>
      <c r="AA49" s="137"/>
      <c r="AB49" s="168">
        <v>1</v>
      </c>
      <c r="AC49" s="175" t="s">
        <v>126</v>
      </c>
      <c r="AD49" s="184" t="s">
        <v>218</v>
      </c>
    </row>
    <row r="50" spans="16:30" ht="15">
      <c r="P50" s="169">
        <v>2</v>
      </c>
      <c r="Q50" s="176" t="s">
        <v>575</v>
      </c>
      <c r="R50" s="185" t="s">
        <v>218</v>
      </c>
      <c r="S50" s="166"/>
      <c r="T50" s="169">
        <v>2</v>
      </c>
      <c r="U50" s="176" t="s">
        <v>575</v>
      </c>
      <c r="V50" s="185" t="s">
        <v>218</v>
      </c>
      <c r="W50" s="166"/>
      <c r="X50" s="169">
        <v>2</v>
      </c>
      <c r="Y50" s="176" t="s">
        <v>575</v>
      </c>
      <c r="Z50" s="185" t="s">
        <v>218</v>
      </c>
      <c r="AA50" s="137"/>
      <c r="AB50" s="169">
        <v>2</v>
      </c>
      <c r="AC50" s="176" t="s">
        <v>575</v>
      </c>
      <c r="AD50" s="185" t="s">
        <v>218</v>
      </c>
    </row>
    <row r="51" spans="16:30" ht="15">
      <c r="P51" s="169">
        <v>3</v>
      </c>
      <c r="Q51" s="176" t="s">
        <v>198</v>
      </c>
      <c r="R51" s="185" t="s">
        <v>218</v>
      </c>
      <c r="S51" s="166"/>
      <c r="T51" s="169">
        <v>3</v>
      </c>
      <c r="U51" s="176" t="s">
        <v>22</v>
      </c>
      <c r="V51" s="185" t="s">
        <v>218</v>
      </c>
      <c r="W51" s="166"/>
      <c r="X51" s="169">
        <v>3</v>
      </c>
      <c r="Y51" s="176" t="s">
        <v>22</v>
      </c>
      <c r="Z51" s="185" t="s">
        <v>218</v>
      </c>
      <c r="AA51" s="137"/>
      <c r="AB51" s="169">
        <v>3</v>
      </c>
      <c r="AC51" s="176" t="s">
        <v>527</v>
      </c>
      <c r="AD51" s="185" t="s">
        <v>218</v>
      </c>
    </row>
    <row r="52" spans="16:30" ht="15">
      <c r="P52" s="169">
        <v>4</v>
      </c>
      <c r="Q52" s="177" t="s">
        <v>496</v>
      </c>
      <c r="R52" s="185" t="s">
        <v>218</v>
      </c>
      <c r="S52" s="166"/>
      <c r="T52" s="169">
        <v>4</v>
      </c>
      <c r="U52" s="177" t="s">
        <v>598</v>
      </c>
      <c r="V52" s="185" t="s">
        <v>218</v>
      </c>
      <c r="W52" s="166"/>
      <c r="X52" s="169">
        <v>4</v>
      </c>
      <c r="Y52" s="177" t="s">
        <v>198</v>
      </c>
      <c r="Z52" s="185" t="s">
        <v>218</v>
      </c>
      <c r="AA52" s="137"/>
      <c r="AB52" s="169">
        <v>4</v>
      </c>
      <c r="AC52" s="177" t="s">
        <v>29</v>
      </c>
      <c r="AD52" s="185" t="s">
        <v>218</v>
      </c>
    </row>
    <row r="53" spans="16:30" ht="15">
      <c r="P53" s="169">
        <v>5</v>
      </c>
      <c r="Q53" s="177" t="s">
        <v>545</v>
      </c>
      <c r="R53" s="185" t="s">
        <v>225</v>
      </c>
      <c r="S53" s="166"/>
      <c r="T53" s="169">
        <v>5</v>
      </c>
      <c r="U53" s="176" t="s">
        <v>461</v>
      </c>
      <c r="V53" s="185" t="s">
        <v>225</v>
      </c>
      <c r="W53" s="166"/>
      <c r="X53" s="169">
        <v>5</v>
      </c>
      <c r="Y53" s="176" t="s">
        <v>496</v>
      </c>
      <c r="Z53" s="185" t="s">
        <v>218</v>
      </c>
      <c r="AA53" s="137"/>
      <c r="AB53" s="169">
        <v>5</v>
      </c>
      <c r="AC53" s="176" t="s">
        <v>49</v>
      </c>
      <c r="AD53" s="185" t="s">
        <v>225</v>
      </c>
    </row>
    <row r="54" spans="16:30" ht="15">
      <c r="P54" s="169">
        <v>6</v>
      </c>
      <c r="Q54" s="176" t="s">
        <v>51</v>
      </c>
      <c r="R54" s="185" t="s">
        <v>225</v>
      </c>
      <c r="S54" s="166"/>
      <c r="T54" s="169">
        <v>6</v>
      </c>
      <c r="U54" s="176" t="s">
        <v>324</v>
      </c>
      <c r="V54" s="185"/>
      <c r="W54" s="166"/>
      <c r="X54" s="169">
        <v>6</v>
      </c>
      <c r="Y54" s="176" t="s">
        <v>531</v>
      </c>
      <c r="Z54" s="185" t="s">
        <v>225</v>
      </c>
      <c r="AA54" s="137"/>
      <c r="AB54" s="169">
        <v>6</v>
      </c>
      <c r="AC54" s="176" t="s">
        <v>728</v>
      </c>
      <c r="AD54" s="185" t="s">
        <v>225</v>
      </c>
    </row>
    <row r="55" spans="16:30" ht="15">
      <c r="P55" s="169">
        <v>7</v>
      </c>
      <c r="Q55" s="176" t="s">
        <v>417</v>
      </c>
      <c r="R55" s="185"/>
      <c r="S55" s="166"/>
      <c r="T55" s="169"/>
      <c r="U55" s="176"/>
      <c r="V55" s="185"/>
      <c r="W55" s="166"/>
      <c r="X55" s="169">
        <v>7</v>
      </c>
      <c r="Y55" s="176" t="s">
        <v>1055</v>
      </c>
      <c r="Z55" s="185" t="s">
        <v>225</v>
      </c>
      <c r="AA55" s="137"/>
      <c r="AB55" s="169">
        <v>7</v>
      </c>
      <c r="AC55" s="176" t="s">
        <v>614</v>
      </c>
      <c r="AD55" s="185" t="s">
        <v>225</v>
      </c>
    </row>
    <row r="56" spans="16:30" ht="15">
      <c r="P56" s="169"/>
      <c r="Q56" s="176"/>
      <c r="R56" s="185"/>
      <c r="S56" s="166"/>
      <c r="T56" s="169"/>
      <c r="U56" s="176"/>
      <c r="V56" s="185"/>
      <c r="W56" s="166"/>
      <c r="X56" s="169">
        <v>8</v>
      </c>
      <c r="Y56" s="176" t="s">
        <v>324</v>
      </c>
      <c r="Z56" s="185"/>
      <c r="AA56" s="137"/>
      <c r="AB56" s="169">
        <v>8</v>
      </c>
      <c r="AC56" s="176" t="s">
        <v>42</v>
      </c>
      <c r="AD56" s="185" t="s">
        <v>218</v>
      </c>
    </row>
    <row r="57" spans="16:30" ht="15">
      <c r="P57" s="169"/>
      <c r="Q57" s="176"/>
      <c r="R57" s="185"/>
      <c r="S57" s="166"/>
      <c r="T57" s="169"/>
      <c r="U57" s="176"/>
      <c r="V57" s="185"/>
      <c r="W57" s="166"/>
      <c r="X57" s="169"/>
      <c r="Y57" s="176"/>
      <c r="Z57" s="185"/>
      <c r="AA57" s="137"/>
      <c r="AB57" s="169">
        <v>9</v>
      </c>
      <c r="AC57" s="176" t="s">
        <v>1065</v>
      </c>
      <c r="AD57" s="185" t="s">
        <v>225</v>
      </c>
    </row>
    <row r="58" spans="16:30" ht="15">
      <c r="P58" s="169"/>
      <c r="Q58" s="176"/>
      <c r="R58" s="186"/>
      <c r="S58" s="166"/>
      <c r="T58" s="169"/>
      <c r="U58" s="176"/>
      <c r="V58" s="186"/>
      <c r="W58" s="166"/>
      <c r="X58" s="169"/>
      <c r="Y58" s="176"/>
      <c r="Z58" s="186"/>
      <c r="AA58" s="137"/>
      <c r="AB58" s="169">
        <v>10</v>
      </c>
      <c r="AC58" s="176" t="s">
        <v>417</v>
      </c>
      <c r="AD58" s="186"/>
    </row>
    <row r="59" spans="16:30" ht="15">
      <c r="P59" s="170"/>
      <c r="Q59" s="178" t="s">
        <v>115</v>
      </c>
      <c r="R59" s="187">
        <f>COUNTIF(R$48:R$55,"A")</f>
        <v>4</v>
      </c>
      <c r="S59" s="166"/>
      <c r="T59" s="170"/>
      <c r="U59" s="178" t="s">
        <v>115</v>
      </c>
      <c r="V59" s="187">
        <f>COUNTIF(V49:V$55,"A")</f>
        <v>4</v>
      </c>
      <c r="W59" s="166"/>
      <c r="X59" s="170"/>
      <c r="Y59" s="178" t="s">
        <v>115</v>
      </c>
      <c r="Z59" s="187">
        <f>COUNTIF(Z$49:Z$55,"A")</f>
        <v>5</v>
      </c>
      <c r="AA59" s="137"/>
      <c r="AB59" s="170"/>
      <c r="AC59" s="178" t="s">
        <v>115</v>
      </c>
      <c r="AD59" s="187">
        <f>COUNTIF(AD$49:AD$58,"A")</f>
        <v>5</v>
      </c>
    </row>
    <row r="60" spans="16:30" ht="15">
      <c r="P60" s="169"/>
      <c r="Q60" s="179" t="s">
        <v>354</v>
      </c>
      <c r="R60" s="188">
        <f>COUNTIF(R$48:R$55,"B")</f>
        <v>2</v>
      </c>
      <c r="S60" s="166"/>
      <c r="T60" s="169"/>
      <c r="U60" s="179" t="s">
        <v>354</v>
      </c>
      <c r="V60" s="188">
        <f>COUNTIF(V$49:V$55,"B")</f>
        <v>1</v>
      </c>
      <c r="W60" s="166"/>
      <c r="X60" s="169"/>
      <c r="Y60" s="179" t="s">
        <v>354</v>
      </c>
      <c r="Z60" s="188">
        <f>COUNTIF(Z$49:Z$55,"B")</f>
        <v>2</v>
      </c>
      <c r="AA60" s="137"/>
      <c r="AB60" s="169"/>
      <c r="AC60" s="179" t="s">
        <v>354</v>
      </c>
      <c r="AD60" s="188">
        <f>COUNTIF(AD$49:AD$58,"B")</f>
        <v>4</v>
      </c>
    </row>
    <row r="61" spans="16:30" ht="15">
      <c r="P61" s="169"/>
      <c r="Q61" s="179" t="s">
        <v>156</v>
      </c>
      <c r="R61" s="189">
        <f>COUNTIF(R$48:R$55,"C")</f>
        <v>0</v>
      </c>
      <c r="S61" s="166"/>
      <c r="T61" s="169"/>
      <c r="U61" s="179" t="s">
        <v>156</v>
      </c>
      <c r="V61" s="189">
        <f>COUNTIF(V$49:V$55,"C")</f>
        <v>0</v>
      </c>
      <c r="W61" s="166"/>
      <c r="X61" s="169"/>
      <c r="Y61" s="179" t="s">
        <v>156</v>
      </c>
      <c r="Z61" s="189">
        <f>COUNTIF(Z$49:Z$55,"C")</f>
        <v>0</v>
      </c>
      <c r="AA61" s="137"/>
      <c r="AB61" s="169"/>
      <c r="AC61" s="179" t="s">
        <v>156</v>
      </c>
      <c r="AD61" s="189">
        <f>COUNTIF(AD$49:AD$58,"C")</f>
        <v>0</v>
      </c>
    </row>
    <row r="62" spans="16:30" ht="15">
      <c r="P62" s="171"/>
      <c r="Q62" s="180" t="s">
        <v>480</v>
      </c>
      <c r="R62" s="190">
        <f>SUM(R59:R61)</f>
        <v>6</v>
      </c>
      <c r="S62" s="166"/>
      <c r="T62" s="171"/>
      <c r="U62" s="180" t="s">
        <v>480</v>
      </c>
      <c r="V62" s="190">
        <f>SUM(V59:V61)</f>
        <v>5</v>
      </c>
      <c r="W62" s="166"/>
      <c r="X62" s="171"/>
      <c r="Y62" s="180" t="s">
        <v>480</v>
      </c>
      <c r="Z62" s="190">
        <f>SUM(Z59:Z61)</f>
        <v>7</v>
      </c>
      <c r="AA62" s="137"/>
      <c r="AB62" s="171"/>
      <c r="AC62" s="180" t="s">
        <v>480</v>
      </c>
      <c r="AD62" s="190">
        <f>SUM(AD59:AD61)</f>
        <v>9</v>
      </c>
    </row>
    <row r="63" spans="16:30" ht="15">
      <c r="P63" s="166"/>
      <c r="Q63" s="166"/>
      <c r="R63" s="166"/>
      <c r="S63" s="166"/>
      <c r="T63" s="166"/>
      <c r="U63" s="166"/>
      <c r="V63" s="166"/>
      <c r="W63" s="166"/>
      <c r="X63" s="166"/>
      <c r="Y63" s="166"/>
      <c r="Z63" s="166"/>
      <c r="AA63" s="137"/>
      <c r="AB63" s="137"/>
      <c r="AC63" s="137"/>
      <c r="AD63" s="137"/>
    </row>
    <row r="64" spans="16:30" ht="15">
      <c r="P64" s="873" t="s">
        <v>672</v>
      </c>
      <c r="Q64" s="874"/>
      <c r="R64" s="875"/>
      <c r="S64" s="166"/>
      <c r="T64" s="873" t="s">
        <v>240</v>
      </c>
      <c r="U64" s="874"/>
      <c r="V64" s="875"/>
      <c r="W64" s="166"/>
      <c r="X64" s="873" t="s">
        <v>466</v>
      </c>
      <c r="Y64" s="874"/>
      <c r="Z64" s="875"/>
      <c r="AA64" s="137"/>
      <c r="AB64" s="873" t="s">
        <v>686</v>
      </c>
      <c r="AC64" s="874"/>
      <c r="AD64" s="875"/>
    </row>
    <row r="65" spans="16:30" ht="15">
      <c r="P65" s="167" t="s">
        <v>197</v>
      </c>
      <c r="Q65" s="174" t="s">
        <v>154</v>
      </c>
      <c r="R65" s="183" t="s">
        <v>563</v>
      </c>
      <c r="S65" s="192"/>
      <c r="T65" s="167" t="s">
        <v>197</v>
      </c>
      <c r="U65" s="174" t="s">
        <v>154</v>
      </c>
      <c r="V65" s="183" t="s">
        <v>563</v>
      </c>
      <c r="W65" s="192"/>
      <c r="X65" s="167" t="s">
        <v>197</v>
      </c>
      <c r="Y65" s="174" t="s">
        <v>154</v>
      </c>
      <c r="Z65" s="183" t="s">
        <v>563</v>
      </c>
      <c r="AA65" s="137"/>
      <c r="AB65" s="167" t="s">
        <v>197</v>
      </c>
      <c r="AC65" s="174" t="s">
        <v>154</v>
      </c>
      <c r="AD65" s="183" t="s">
        <v>563</v>
      </c>
    </row>
    <row r="66" spans="16:30" ht="15">
      <c r="P66" s="168">
        <v>1</v>
      </c>
      <c r="Q66" s="175" t="s">
        <v>126</v>
      </c>
      <c r="R66" s="184" t="s">
        <v>218</v>
      </c>
      <c r="S66" s="166"/>
      <c r="T66" s="168">
        <v>1</v>
      </c>
      <c r="U66" s="175" t="s">
        <v>126</v>
      </c>
      <c r="V66" s="184" t="s">
        <v>218</v>
      </c>
      <c r="W66" s="166"/>
      <c r="X66" s="168">
        <v>1</v>
      </c>
      <c r="Y66" s="175" t="s">
        <v>126</v>
      </c>
      <c r="Z66" s="184" t="s">
        <v>218</v>
      </c>
      <c r="AA66" s="137"/>
      <c r="AB66" s="168">
        <v>1</v>
      </c>
      <c r="AC66" s="175" t="s">
        <v>126</v>
      </c>
      <c r="AD66" s="184" t="s">
        <v>218</v>
      </c>
    </row>
    <row r="67" spans="16:30" ht="15">
      <c r="P67" s="169">
        <v>2</v>
      </c>
      <c r="Q67" s="176" t="s">
        <v>575</v>
      </c>
      <c r="R67" s="185" t="s">
        <v>218</v>
      </c>
      <c r="S67" s="166"/>
      <c r="T67" s="169">
        <v>2</v>
      </c>
      <c r="U67" s="176" t="s">
        <v>575</v>
      </c>
      <c r="V67" s="185" t="s">
        <v>218</v>
      </c>
      <c r="W67" s="166"/>
      <c r="X67" s="169">
        <v>2</v>
      </c>
      <c r="Y67" s="176" t="s">
        <v>575</v>
      </c>
      <c r="Z67" s="184" t="s">
        <v>218</v>
      </c>
      <c r="AA67" s="137"/>
      <c r="AB67" s="169">
        <v>2</v>
      </c>
      <c r="AC67" s="176" t="s">
        <v>575</v>
      </c>
      <c r="AD67" s="185" t="s">
        <v>218</v>
      </c>
    </row>
    <row r="68" spans="16:30" ht="15">
      <c r="P68" s="169">
        <v>3</v>
      </c>
      <c r="Q68" s="176" t="s">
        <v>777</v>
      </c>
      <c r="R68" s="185" t="s">
        <v>225</v>
      </c>
      <c r="S68" s="166"/>
      <c r="T68" s="169">
        <v>3</v>
      </c>
      <c r="U68" s="176" t="s">
        <v>209</v>
      </c>
      <c r="V68" s="185" t="s">
        <v>225</v>
      </c>
      <c r="W68" s="166"/>
      <c r="X68" s="169">
        <v>3</v>
      </c>
      <c r="Y68" s="176" t="s">
        <v>573</v>
      </c>
      <c r="Z68" s="184" t="s">
        <v>218</v>
      </c>
      <c r="AA68" s="137"/>
      <c r="AB68" s="169">
        <v>3</v>
      </c>
      <c r="AC68" s="176" t="s">
        <v>511</v>
      </c>
      <c r="AD68" s="185" t="s">
        <v>218</v>
      </c>
    </row>
    <row r="69" spans="16:30" ht="15">
      <c r="P69" s="169">
        <v>4</v>
      </c>
      <c r="Q69" s="176" t="s">
        <v>1153</v>
      </c>
      <c r="R69" s="185" t="s">
        <v>225</v>
      </c>
      <c r="S69" s="166"/>
      <c r="T69" s="169">
        <v>4</v>
      </c>
      <c r="U69" s="176" t="s">
        <v>1123</v>
      </c>
      <c r="V69" s="185" t="s">
        <v>225</v>
      </c>
      <c r="W69" s="166"/>
      <c r="X69" s="169">
        <v>4</v>
      </c>
      <c r="Y69" s="177" t="s">
        <v>1150</v>
      </c>
      <c r="Z69" s="184" t="s">
        <v>218</v>
      </c>
      <c r="AA69" s="137"/>
      <c r="AB69" s="169">
        <v>4</v>
      </c>
      <c r="AC69" s="177" t="s">
        <v>709</v>
      </c>
      <c r="AD69" s="185" t="s">
        <v>218</v>
      </c>
    </row>
    <row r="70" spans="16:30" ht="15">
      <c r="P70" s="169">
        <v>5</v>
      </c>
      <c r="Q70" s="176" t="s">
        <v>935</v>
      </c>
      <c r="R70" s="185" t="s">
        <v>225</v>
      </c>
      <c r="S70" s="166"/>
      <c r="T70" s="169">
        <v>5</v>
      </c>
      <c r="U70" s="176" t="s">
        <v>582</v>
      </c>
      <c r="V70" s="185" t="s">
        <v>225</v>
      </c>
      <c r="W70" s="166"/>
      <c r="X70" s="169">
        <v>5</v>
      </c>
      <c r="Y70" s="177" t="s">
        <v>664</v>
      </c>
      <c r="Z70" s="184" t="s">
        <v>218</v>
      </c>
      <c r="AA70" s="137"/>
      <c r="AB70" s="169">
        <v>5</v>
      </c>
      <c r="AC70" s="177" t="s">
        <v>49</v>
      </c>
      <c r="AD70" s="185" t="s">
        <v>225</v>
      </c>
    </row>
    <row r="71" spans="16:30" ht="15">
      <c r="P71" s="169">
        <v>6</v>
      </c>
      <c r="Q71" s="176" t="s">
        <v>1154</v>
      </c>
      <c r="R71" s="185" t="s">
        <v>225</v>
      </c>
      <c r="S71" s="166"/>
      <c r="T71" s="169">
        <v>6</v>
      </c>
      <c r="U71" s="176" t="s">
        <v>600</v>
      </c>
      <c r="V71" s="185" t="s">
        <v>225</v>
      </c>
      <c r="W71" s="166"/>
      <c r="X71" s="169">
        <v>6</v>
      </c>
      <c r="Y71" s="176" t="s">
        <v>774</v>
      </c>
      <c r="Z71" s="184" t="s">
        <v>218</v>
      </c>
      <c r="AA71" s="137"/>
      <c r="AB71" s="169">
        <v>6</v>
      </c>
      <c r="AC71" s="176" t="s">
        <v>728</v>
      </c>
      <c r="AD71" s="185" t="s">
        <v>225</v>
      </c>
    </row>
    <row r="72" spans="16:30" ht="15">
      <c r="P72" s="169">
        <v>7</v>
      </c>
      <c r="Q72" s="176" t="s">
        <v>1044</v>
      </c>
      <c r="R72" s="185" t="s">
        <v>225</v>
      </c>
      <c r="S72" s="166"/>
      <c r="T72" s="169">
        <v>7</v>
      </c>
      <c r="U72" s="177" t="s">
        <v>1156</v>
      </c>
      <c r="V72" s="185" t="s">
        <v>225</v>
      </c>
      <c r="W72" s="166"/>
      <c r="X72" s="169">
        <v>7</v>
      </c>
      <c r="Y72" s="176" t="s">
        <v>527</v>
      </c>
      <c r="Z72" s="184" t="s">
        <v>218</v>
      </c>
      <c r="AA72" s="137"/>
      <c r="AB72" s="169">
        <v>7</v>
      </c>
      <c r="AC72" s="176" t="s">
        <v>614</v>
      </c>
      <c r="AD72" s="185" t="s">
        <v>225</v>
      </c>
    </row>
    <row r="73" spans="16:30" ht="15">
      <c r="P73" s="169">
        <v>8</v>
      </c>
      <c r="Q73" s="176" t="s">
        <v>324</v>
      </c>
      <c r="R73" s="185"/>
      <c r="S73" s="166"/>
      <c r="T73" s="169">
        <v>8</v>
      </c>
      <c r="U73" s="177" t="s">
        <v>324</v>
      </c>
      <c r="V73" s="185"/>
      <c r="W73" s="166"/>
      <c r="X73" s="169">
        <v>8</v>
      </c>
      <c r="Y73" s="176" t="s">
        <v>215</v>
      </c>
      <c r="Z73" s="184" t="s">
        <v>218</v>
      </c>
      <c r="AA73" s="137"/>
      <c r="AB73" s="169">
        <v>8</v>
      </c>
      <c r="AC73" s="176" t="s">
        <v>82</v>
      </c>
      <c r="AD73" s="185" t="s">
        <v>218</v>
      </c>
    </row>
    <row r="74" spans="16:30" ht="15">
      <c r="P74" s="169"/>
      <c r="Q74" s="176"/>
      <c r="R74" s="185"/>
      <c r="S74" s="166"/>
      <c r="T74" s="169"/>
      <c r="U74" s="176"/>
      <c r="V74" s="185"/>
      <c r="W74" s="166"/>
      <c r="X74" s="169">
        <v>9</v>
      </c>
      <c r="Y74" s="176" t="s">
        <v>54</v>
      </c>
      <c r="Z74" s="184" t="s">
        <v>218</v>
      </c>
      <c r="AA74" s="137"/>
      <c r="AB74" s="169">
        <v>9</v>
      </c>
      <c r="AC74" s="176" t="s">
        <v>987</v>
      </c>
      <c r="AD74" s="185" t="s">
        <v>225</v>
      </c>
    </row>
    <row r="75" spans="16:30" ht="15">
      <c r="P75" s="169"/>
      <c r="Q75" s="176"/>
      <c r="R75" s="186"/>
      <c r="S75" s="166"/>
      <c r="T75" s="169"/>
      <c r="U75" s="176"/>
      <c r="V75" s="186"/>
      <c r="W75" s="166"/>
      <c r="X75" s="169">
        <v>10</v>
      </c>
      <c r="Y75" s="176" t="s">
        <v>437</v>
      </c>
      <c r="Z75" s="184" t="s">
        <v>218</v>
      </c>
      <c r="AA75" s="137"/>
      <c r="AB75" s="169">
        <v>10</v>
      </c>
      <c r="AC75" s="176" t="s">
        <v>1065</v>
      </c>
      <c r="AD75" s="185" t="s">
        <v>225</v>
      </c>
    </row>
    <row r="76" spans="16:30" ht="15">
      <c r="P76" s="170"/>
      <c r="Q76" s="178" t="s">
        <v>115</v>
      </c>
      <c r="R76" s="191">
        <f>COUNTIF(R$66:R$75,"A")</f>
        <v>2</v>
      </c>
      <c r="S76" s="166"/>
      <c r="T76" s="170"/>
      <c r="U76" s="178" t="s">
        <v>115</v>
      </c>
      <c r="V76" s="191">
        <f>COUNTIF(V$66:V$74,"A")</f>
        <v>2</v>
      </c>
      <c r="W76" s="166"/>
      <c r="X76" s="169">
        <v>11</v>
      </c>
      <c r="Y76" s="176" t="s">
        <v>609</v>
      </c>
      <c r="Z76" s="184" t="s">
        <v>218</v>
      </c>
      <c r="AA76" s="137"/>
      <c r="AB76" s="169">
        <v>11</v>
      </c>
      <c r="AC76" s="176" t="s">
        <v>1142</v>
      </c>
      <c r="AD76" s="185" t="s">
        <v>218</v>
      </c>
    </row>
    <row r="77" spans="16:30" ht="15">
      <c r="P77" s="169"/>
      <c r="Q77" s="179" t="s">
        <v>354</v>
      </c>
      <c r="R77" s="186">
        <f>COUNTIF(R$66:R$75,"B")</f>
        <v>5</v>
      </c>
      <c r="S77" s="166"/>
      <c r="T77" s="169"/>
      <c r="U77" s="179" t="s">
        <v>354</v>
      </c>
      <c r="V77" s="186">
        <f>COUNTIF(V$66:V$74,"B")</f>
        <v>5</v>
      </c>
      <c r="W77" s="166"/>
      <c r="X77" s="169">
        <v>12</v>
      </c>
      <c r="Y77" s="196" t="s">
        <v>1055</v>
      </c>
      <c r="Z77" s="184" t="s">
        <v>225</v>
      </c>
      <c r="AA77" s="137"/>
      <c r="AB77" s="169">
        <v>12</v>
      </c>
      <c r="AC77" s="176" t="s">
        <v>802</v>
      </c>
      <c r="AD77" s="200" t="s">
        <v>225</v>
      </c>
    </row>
    <row r="78" spans="16:30" ht="15">
      <c r="P78" s="169"/>
      <c r="Q78" s="179" t="s">
        <v>156</v>
      </c>
      <c r="R78" s="186">
        <f>COUNTIF(R$66:R$75,"C")</f>
        <v>0</v>
      </c>
      <c r="S78" s="166"/>
      <c r="T78" s="169"/>
      <c r="U78" s="179" t="s">
        <v>156</v>
      </c>
      <c r="V78" s="186">
        <f>COUNTIF(V$66:V$74,"C")</f>
        <v>0</v>
      </c>
      <c r="W78" s="166"/>
      <c r="X78" s="169">
        <v>13</v>
      </c>
      <c r="Y78" s="197" t="s">
        <v>83</v>
      </c>
      <c r="Z78" s="184"/>
      <c r="AA78" s="137"/>
      <c r="AB78" s="169">
        <v>13</v>
      </c>
      <c r="AC78" s="196" t="s">
        <v>1063</v>
      </c>
      <c r="AD78" s="200" t="s">
        <v>218</v>
      </c>
    </row>
    <row r="79" spans="16:30" ht="15">
      <c r="P79" s="171"/>
      <c r="Q79" s="180" t="s">
        <v>480</v>
      </c>
      <c r="R79" s="190">
        <f>SUM(R76:R78)</f>
        <v>7</v>
      </c>
      <c r="S79" s="166"/>
      <c r="T79" s="171"/>
      <c r="U79" s="180" t="s">
        <v>480</v>
      </c>
      <c r="V79" s="190">
        <f>SUM(V76:V78)</f>
        <v>7</v>
      </c>
      <c r="W79" s="166"/>
      <c r="X79" s="169">
        <v>14</v>
      </c>
      <c r="Y79" s="197"/>
      <c r="Z79" s="185"/>
      <c r="AA79" s="137"/>
      <c r="AB79" s="169">
        <v>14</v>
      </c>
      <c r="AC79" s="197" t="s">
        <v>683</v>
      </c>
      <c r="AD79" s="200" t="s">
        <v>225</v>
      </c>
    </row>
    <row r="80" spans="16:30" ht="15">
      <c r="P80" s="166"/>
      <c r="Q80" s="166"/>
      <c r="R80" s="166"/>
      <c r="S80" s="166"/>
      <c r="T80" s="166"/>
      <c r="U80" s="166"/>
      <c r="V80" s="166"/>
      <c r="W80" s="166"/>
      <c r="X80" s="169">
        <v>15</v>
      </c>
      <c r="Y80" s="197"/>
      <c r="Z80" s="200"/>
      <c r="AA80" s="137"/>
      <c r="AB80" s="169">
        <v>15</v>
      </c>
      <c r="AC80" s="197" t="s">
        <v>435</v>
      </c>
      <c r="AD80" s="200" t="s">
        <v>225</v>
      </c>
    </row>
    <row r="81" spans="16:30" ht="15">
      <c r="P81" s="873" t="s">
        <v>236</v>
      </c>
      <c r="Q81" s="874"/>
      <c r="R81" s="875"/>
      <c r="S81" s="137"/>
      <c r="T81" s="873" t="s">
        <v>755</v>
      </c>
      <c r="U81" s="874"/>
      <c r="V81" s="875"/>
      <c r="W81" s="166"/>
      <c r="X81" s="169">
        <v>16</v>
      </c>
      <c r="Y81" s="197"/>
      <c r="Z81" s="200"/>
      <c r="AA81" s="137"/>
      <c r="AB81" s="169">
        <v>16</v>
      </c>
      <c r="AC81" s="197" t="s">
        <v>83</v>
      </c>
      <c r="AD81" s="200"/>
    </row>
    <row r="82" spans="16:30" ht="15">
      <c r="P82" s="167" t="s">
        <v>197</v>
      </c>
      <c r="Q82" s="174" t="s">
        <v>154</v>
      </c>
      <c r="R82" s="183" t="s">
        <v>563</v>
      </c>
      <c r="S82" s="137"/>
      <c r="T82" s="167" t="s">
        <v>197</v>
      </c>
      <c r="U82" s="174" t="s">
        <v>154</v>
      </c>
      <c r="V82" s="183" t="s">
        <v>563</v>
      </c>
      <c r="W82" s="166"/>
      <c r="X82" s="169">
        <v>17</v>
      </c>
      <c r="Y82" s="196"/>
      <c r="Z82" s="200"/>
      <c r="AA82" s="137"/>
      <c r="AB82" s="169">
        <v>17</v>
      </c>
      <c r="AC82" s="197"/>
      <c r="AD82" s="200"/>
    </row>
    <row r="83" spans="16:30" ht="15">
      <c r="P83" s="168">
        <v>1</v>
      </c>
      <c r="Q83" s="175" t="s">
        <v>126</v>
      </c>
      <c r="R83" s="184" t="s">
        <v>218</v>
      </c>
      <c r="S83" s="137"/>
      <c r="T83" s="168">
        <v>1</v>
      </c>
      <c r="U83" s="175" t="s">
        <v>126</v>
      </c>
      <c r="V83" s="184" t="s">
        <v>218</v>
      </c>
      <c r="W83" s="166"/>
      <c r="X83" s="169">
        <v>18</v>
      </c>
      <c r="Y83" s="196"/>
      <c r="Z83" s="185"/>
      <c r="AA83" s="137"/>
      <c r="AB83" s="169">
        <v>18</v>
      </c>
      <c r="AC83" s="197"/>
      <c r="AD83" s="185"/>
    </row>
    <row r="84" spans="16:30" ht="15">
      <c r="P84" s="169">
        <v>2</v>
      </c>
      <c r="Q84" s="176" t="s">
        <v>575</v>
      </c>
      <c r="R84" s="185" t="s">
        <v>218</v>
      </c>
      <c r="S84" s="137"/>
      <c r="T84" s="169">
        <v>2</v>
      </c>
      <c r="U84" s="176" t="s">
        <v>575</v>
      </c>
      <c r="V84" s="185" t="s">
        <v>218</v>
      </c>
      <c r="W84" s="166"/>
      <c r="X84" s="169">
        <v>19</v>
      </c>
      <c r="Y84" s="197"/>
      <c r="Z84" s="200"/>
      <c r="AA84" s="137"/>
      <c r="AB84" s="169">
        <v>19</v>
      </c>
      <c r="AC84" s="197"/>
      <c r="AD84" s="200"/>
    </row>
    <row r="85" spans="16:30" ht="15">
      <c r="P85" s="169">
        <v>3</v>
      </c>
      <c r="Q85" s="176" t="s">
        <v>765</v>
      </c>
      <c r="R85" s="185" t="s">
        <v>225</v>
      </c>
      <c r="S85" s="137"/>
      <c r="T85" s="169">
        <v>3</v>
      </c>
      <c r="U85" s="176" t="s">
        <v>700</v>
      </c>
      <c r="V85" s="185" t="s">
        <v>225</v>
      </c>
      <c r="W85" s="166"/>
      <c r="X85" s="169">
        <v>20</v>
      </c>
      <c r="Y85" s="197"/>
      <c r="Z85" s="201"/>
      <c r="AA85" s="137"/>
      <c r="AB85" s="169">
        <v>20</v>
      </c>
      <c r="AC85" s="197"/>
      <c r="AD85" s="200"/>
    </row>
    <row r="86" spans="16:30" ht="15">
      <c r="P86" s="169">
        <v>4</v>
      </c>
      <c r="Q86" s="176" t="s">
        <v>780</v>
      </c>
      <c r="R86" s="185" t="s">
        <v>225</v>
      </c>
      <c r="S86" s="137"/>
      <c r="T86" s="169">
        <v>4</v>
      </c>
      <c r="U86" s="177" t="s">
        <v>446</v>
      </c>
      <c r="V86" s="185" t="s">
        <v>225</v>
      </c>
      <c r="W86" s="166"/>
      <c r="X86" s="169"/>
      <c r="Y86" s="197"/>
      <c r="Z86" s="186"/>
      <c r="AA86" s="137"/>
      <c r="AB86" s="169">
        <v>21</v>
      </c>
      <c r="AC86" s="197"/>
      <c r="AD86" s="200"/>
    </row>
    <row r="87" spans="16:30" ht="15">
      <c r="P87" s="169">
        <v>5</v>
      </c>
      <c r="Q87" s="176" t="s">
        <v>1159</v>
      </c>
      <c r="R87" s="185" t="s">
        <v>225</v>
      </c>
      <c r="S87" s="137"/>
      <c r="T87" s="169">
        <v>5</v>
      </c>
      <c r="U87" s="177" t="s">
        <v>221</v>
      </c>
      <c r="V87" s="185" t="s">
        <v>225</v>
      </c>
      <c r="W87" s="166"/>
      <c r="X87" s="169"/>
      <c r="Y87" s="197"/>
      <c r="Z87" s="201"/>
      <c r="AA87" s="137"/>
      <c r="AB87" s="169">
        <v>22</v>
      </c>
      <c r="AC87" s="196"/>
      <c r="AD87" s="200"/>
    </row>
    <row r="88" spans="16:30" ht="15">
      <c r="P88" s="169">
        <v>6</v>
      </c>
      <c r="Q88" s="177" t="s">
        <v>742</v>
      </c>
      <c r="R88" s="185" t="s">
        <v>225</v>
      </c>
      <c r="S88" s="137"/>
      <c r="T88" s="169">
        <v>6</v>
      </c>
      <c r="U88" s="177" t="s">
        <v>282</v>
      </c>
      <c r="V88" s="185" t="s">
        <v>225</v>
      </c>
      <c r="W88" s="166"/>
      <c r="X88" s="169"/>
      <c r="Y88" s="197"/>
      <c r="Z88" s="188"/>
      <c r="AA88" s="137"/>
      <c r="AB88" s="169">
        <v>23</v>
      </c>
      <c r="AC88" s="197"/>
      <c r="AD88" s="188"/>
    </row>
    <row r="89" spans="16:30" ht="15">
      <c r="P89" s="169">
        <v>7</v>
      </c>
      <c r="Q89" s="177" t="s">
        <v>446</v>
      </c>
      <c r="R89" s="185" t="s">
        <v>225</v>
      </c>
      <c r="S89" s="137"/>
      <c r="T89" s="169">
        <v>7</v>
      </c>
      <c r="U89" s="176" t="s">
        <v>1142</v>
      </c>
      <c r="V89" s="185" t="s">
        <v>218</v>
      </c>
      <c r="W89" s="166"/>
      <c r="X89" s="169"/>
      <c r="Y89" s="197"/>
      <c r="Z89" s="201"/>
      <c r="AA89" s="137"/>
      <c r="AB89" s="169"/>
      <c r="AC89" s="197"/>
      <c r="AD89" s="201"/>
    </row>
    <row r="90" spans="16:30" ht="15">
      <c r="P90" s="169">
        <v>8</v>
      </c>
      <c r="Q90" s="177" t="s">
        <v>221</v>
      </c>
      <c r="R90" s="185" t="s">
        <v>225</v>
      </c>
      <c r="S90" s="137"/>
      <c r="T90" s="169">
        <v>8</v>
      </c>
      <c r="U90" s="176" t="s">
        <v>657</v>
      </c>
      <c r="V90" s="185" t="s">
        <v>225</v>
      </c>
      <c r="W90" s="166"/>
      <c r="X90" s="169"/>
      <c r="Y90" s="197"/>
      <c r="Z90" s="186"/>
      <c r="AA90" s="137"/>
      <c r="AB90" s="169"/>
      <c r="AC90" s="197"/>
      <c r="AD90" s="186"/>
    </row>
    <row r="91" spans="16:30" ht="15">
      <c r="P91" s="169">
        <v>9</v>
      </c>
      <c r="Q91" s="177" t="s">
        <v>376</v>
      </c>
      <c r="R91" s="185" t="s">
        <v>225</v>
      </c>
      <c r="S91" s="137"/>
      <c r="T91" s="169">
        <v>9</v>
      </c>
      <c r="U91" s="176" t="s">
        <v>1065</v>
      </c>
      <c r="V91" s="185" t="s">
        <v>225</v>
      </c>
      <c r="W91" s="166"/>
      <c r="X91" s="169"/>
      <c r="Y91" s="197"/>
      <c r="Z91" s="201"/>
      <c r="AA91" s="137"/>
      <c r="AB91" s="169"/>
      <c r="AC91" s="197"/>
      <c r="AD91" s="201"/>
    </row>
    <row r="92" spans="16:30" ht="15">
      <c r="P92" s="169">
        <v>10</v>
      </c>
      <c r="Q92" s="176" t="s">
        <v>797</v>
      </c>
      <c r="R92" s="185" t="s">
        <v>225</v>
      </c>
      <c r="S92" s="137"/>
      <c r="T92" s="169">
        <v>10</v>
      </c>
      <c r="U92" s="176" t="s">
        <v>324</v>
      </c>
      <c r="V92" s="186"/>
      <c r="W92" s="166"/>
      <c r="X92" s="171"/>
      <c r="Y92" s="198"/>
      <c r="Z92" s="202"/>
      <c r="AA92" s="137"/>
      <c r="AB92" s="171"/>
      <c r="AC92" s="198"/>
      <c r="AD92" s="202"/>
    </row>
    <row r="93" spans="16:30" ht="15">
      <c r="P93" s="168">
        <v>11</v>
      </c>
      <c r="Q93" s="175" t="s">
        <v>417</v>
      </c>
      <c r="R93" s="184"/>
      <c r="S93" s="137"/>
      <c r="T93" s="168"/>
      <c r="U93" s="175"/>
      <c r="V93" s="194"/>
      <c r="W93" s="166"/>
      <c r="X93" s="195"/>
      <c r="Y93" s="199"/>
      <c r="Z93" s="203"/>
      <c r="AA93" s="137"/>
      <c r="AB93" s="195"/>
      <c r="AC93" s="199"/>
      <c r="AD93" s="203"/>
    </row>
    <row r="94" spans="16:30" ht="15">
      <c r="P94" s="170"/>
      <c r="Q94" s="178" t="s">
        <v>115</v>
      </c>
      <c r="R94" s="191">
        <f>COUNTIF(R$83:R$93,"A")</f>
        <v>2</v>
      </c>
      <c r="S94" s="137"/>
      <c r="T94" s="170"/>
      <c r="U94" s="178" t="s">
        <v>115</v>
      </c>
      <c r="V94" s="191">
        <f>COUNTIF(V$83:V$91,"A")</f>
        <v>3</v>
      </c>
      <c r="W94" s="166"/>
      <c r="X94" s="170"/>
      <c r="Y94" s="178" t="s">
        <v>115</v>
      </c>
      <c r="Z94" s="187">
        <f>COUNTIF(Z$66:Z$85,"A")</f>
        <v>11</v>
      </c>
      <c r="AA94" s="137"/>
      <c r="AB94" s="170"/>
      <c r="AC94" s="178" t="s">
        <v>115</v>
      </c>
      <c r="AD94" s="187">
        <f>COUNTIF(AD$66:AD$88,"A")</f>
        <v>7</v>
      </c>
    </row>
    <row r="95" spans="16:30" ht="15">
      <c r="P95" s="169"/>
      <c r="Q95" s="179" t="s">
        <v>354</v>
      </c>
      <c r="R95" s="186">
        <f>COUNTIF(R$83:R$93,"B")</f>
        <v>8</v>
      </c>
      <c r="S95" s="137"/>
      <c r="T95" s="169"/>
      <c r="U95" s="179" t="s">
        <v>354</v>
      </c>
      <c r="V95" s="186">
        <f>COUNTIF(V$83:V$91,"B")</f>
        <v>6</v>
      </c>
      <c r="W95" s="166"/>
      <c r="X95" s="169"/>
      <c r="Y95" s="179" t="s">
        <v>354</v>
      </c>
      <c r="Z95" s="188">
        <f>COUNTIF(Z$66:Z$85,"B")</f>
        <v>1</v>
      </c>
      <c r="AA95" s="137"/>
      <c r="AB95" s="169"/>
      <c r="AC95" s="179" t="s">
        <v>354</v>
      </c>
      <c r="AD95" s="188">
        <f>COUNTIF(AD$66:AD$88,"B")</f>
        <v>8</v>
      </c>
    </row>
    <row r="96" spans="16:30" ht="15">
      <c r="P96" s="169"/>
      <c r="Q96" s="179" t="s">
        <v>156</v>
      </c>
      <c r="R96" s="186">
        <f>COUNTIF(R$83:R$92,"C")</f>
        <v>0</v>
      </c>
      <c r="S96" s="137"/>
      <c r="T96" s="169"/>
      <c r="U96" s="179" t="s">
        <v>156</v>
      </c>
      <c r="V96" s="186">
        <f>COUNTIF(V$83:V$90,"C")</f>
        <v>0</v>
      </c>
      <c r="W96" s="166"/>
      <c r="X96" s="169"/>
      <c r="Y96" s="179" t="s">
        <v>156</v>
      </c>
      <c r="Z96" s="189">
        <f>COUNTIF(Z$66:Z$85,"C")</f>
        <v>0</v>
      </c>
      <c r="AA96" s="137"/>
      <c r="AB96" s="169"/>
      <c r="AC96" s="179" t="s">
        <v>156</v>
      </c>
      <c r="AD96" s="189">
        <f>COUNTIF(AD$66:AD$88,"C")</f>
        <v>0</v>
      </c>
    </row>
    <row r="97" spans="16:30" ht="15">
      <c r="P97" s="171"/>
      <c r="Q97" s="180" t="s">
        <v>480</v>
      </c>
      <c r="R97" s="190">
        <f>SUM(R94:R96)</f>
        <v>10</v>
      </c>
      <c r="S97" s="137"/>
      <c r="T97" s="171"/>
      <c r="U97" s="180" t="s">
        <v>480</v>
      </c>
      <c r="V97" s="190">
        <f>SUM(V94:V96)</f>
        <v>9</v>
      </c>
      <c r="W97" s="166"/>
      <c r="X97" s="171"/>
      <c r="Y97" s="180" t="s">
        <v>480</v>
      </c>
      <c r="Z97" s="190">
        <f>SUM(Z94:Z96)</f>
        <v>12</v>
      </c>
      <c r="AA97" s="137"/>
      <c r="AB97" s="171"/>
      <c r="AC97" s="180" t="s">
        <v>480</v>
      </c>
      <c r="AD97" s="190">
        <f>SUM(AD94:AD96)</f>
        <v>15</v>
      </c>
    </row>
    <row r="98" spans="16:30" ht="15">
      <c r="P98" s="166"/>
      <c r="Q98" s="166"/>
      <c r="R98" s="166"/>
      <c r="S98" s="166"/>
      <c r="T98" s="166"/>
      <c r="U98" s="166"/>
      <c r="V98" s="166"/>
      <c r="W98" s="166"/>
      <c r="X98" s="166"/>
      <c r="Y98" s="166"/>
      <c r="Z98" s="166"/>
      <c r="AA98" s="137"/>
      <c r="AB98" s="137"/>
      <c r="AC98" s="137"/>
      <c r="AD98" s="137"/>
    </row>
    <row r="99" spans="16:30" ht="15">
      <c r="P99" s="137" t="s">
        <v>63</v>
      </c>
      <c r="Q99" s="166"/>
      <c r="R99" s="166"/>
      <c r="S99" s="166"/>
      <c r="T99" s="166"/>
      <c r="U99" s="166"/>
      <c r="V99" s="166"/>
      <c r="W99" s="166"/>
      <c r="X99" s="166"/>
      <c r="Y99" s="166"/>
      <c r="Z99" s="166"/>
      <c r="AA99" s="137"/>
      <c r="AB99" s="137"/>
      <c r="AC99" s="137"/>
      <c r="AD99" s="137"/>
    </row>
    <row r="100" spans="16:30" ht="15">
      <c r="P100" s="137"/>
      <c r="Q100" s="166"/>
      <c r="R100" s="166"/>
      <c r="S100" s="166"/>
      <c r="T100" s="166"/>
      <c r="U100" s="166"/>
      <c r="V100" s="166"/>
      <c r="W100" s="166"/>
      <c r="X100" s="166"/>
      <c r="Y100" s="166"/>
      <c r="Z100" s="166"/>
      <c r="AA100" s="137"/>
      <c r="AB100" s="137"/>
      <c r="AC100" s="137"/>
      <c r="AD100" s="137"/>
    </row>
    <row r="101" spans="16:30" ht="15">
      <c r="P101" s="137" t="s">
        <v>469</v>
      </c>
      <c r="Q101" s="137"/>
      <c r="R101" s="137"/>
      <c r="S101" s="137"/>
      <c r="T101" s="137"/>
      <c r="U101" s="137"/>
      <c r="V101" s="137"/>
      <c r="W101" s="137"/>
      <c r="X101" s="137"/>
      <c r="Y101" s="137"/>
      <c r="Z101" s="137"/>
      <c r="AA101" s="137"/>
      <c r="AB101" s="137"/>
      <c r="AC101" s="137"/>
      <c r="AD101" s="137"/>
    </row>
    <row r="102" spans="16:30" ht="15">
      <c r="P102" s="137" t="s">
        <v>1160</v>
      </c>
      <c r="Q102" s="137"/>
      <c r="R102" s="137"/>
      <c r="S102" s="137"/>
      <c r="T102" s="137"/>
      <c r="U102" s="137"/>
      <c r="V102" s="137"/>
      <c r="W102" s="137"/>
      <c r="X102" s="137"/>
      <c r="Y102" s="137"/>
      <c r="Z102" s="137"/>
      <c r="AA102" s="137"/>
      <c r="AB102" s="137"/>
      <c r="AC102" s="137"/>
      <c r="AD102" s="137"/>
    </row>
    <row r="103" spans="16:30" ht="15">
      <c r="P103" s="137"/>
      <c r="Q103" s="137"/>
      <c r="R103" s="137"/>
      <c r="S103" s="137"/>
      <c r="T103" s="137"/>
      <c r="U103" s="137"/>
      <c r="V103" s="137"/>
      <c r="W103" s="137"/>
      <c r="X103" s="137"/>
      <c r="Y103" s="137"/>
      <c r="Z103" s="137"/>
      <c r="AA103" s="137"/>
      <c r="AB103" s="137"/>
      <c r="AC103" s="137"/>
      <c r="AD103" s="137"/>
    </row>
    <row r="104" spans="16:30" ht="15">
      <c r="P104" s="137" t="s">
        <v>1107</v>
      </c>
      <c r="Q104" s="137"/>
      <c r="R104" s="137"/>
      <c r="S104" s="137"/>
      <c r="T104" s="137"/>
      <c r="U104" s="137"/>
      <c r="V104" s="137"/>
      <c r="W104" s="137"/>
      <c r="X104" s="137"/>
      <c r="Y104" s="137"/>
      <c r="Z104" s="137"/>
      <c r="AA104" s="137"/>
      <c r="AB104" s="137"/>
      <c r="AC104" s="137"/>
      <c r="AD104" s="137"/>
    </row>
    <row r="105" spans="16:30" ht="15">
      <c r="P105" s="137" t="s">
        <v>235</v>
      </c>
      <c r="Q105" s="137"/>
      <c r="R105" s="137"/>
      <c r="S105" s="137"/>
      <c r="T105" s="137"/>
      <c r="U105" s="137"/>
      <c r="V105" s="137"/>
      <c r="W105" s="137"/>
      <c r="X105" s="137"/>
      <c r="Y105" s="137"/>
      <c r="Z105" s="137"/>
      <c r="AA105" s="137"/>
      <c r="AB105" s="137"/>
      <c r="AC105" s="137"/>
      <c r="AD105" s="137"/>
    </row>
    <row r="106" spans="16:30" ht="15">
      <c r="Q106" s="181"/>
      <c r="R106" s="137"/>
      <c r="S106" s="137"/>
      <c r="T106" s="137"/>
      <c r="U106" s="137"/>
      <c r="V106" s="137"/>
      <c r="W106" s="137"/>
      <c r="X106" s="137"/>
      <c r="Y106" s="137"/>
      <c r="Z106" s="137"/>
      <c r="AA106" s="137"/>
      <c r="AB106" s="137"/>
      <c r="AC106" s="137"/>
      <c r="AD106" s="137"/>
    </row>
    <row r="107" spans="16:30" ht="15">
      <c r="P107" s="137" t="s">
        <v>1161</v>
      </c>
      <c r="Q107" s="137"/>
      <c r="R107" s="137"/>
      <c r="S107" s="137"/>
      <c r="T107" s="137"/>
      <c r="U107" s="137"/>
      <c r="V107" s="137"/>
      <c r="W107" s="137"/>
      <c r="X107" s="137"/>
      <c r="Y107" s="137"/>
      <c r="Z107" s="137"/>
      <c r="AA107" s="137"/>
      <c r="AB107" s="137"/>
      <c r="AC107" s="137"/>
      <c r="AD107" s="137"/>
    </row>
    <row r="108" spans="16:30" ht="15">
      <c r="P108" s="137" t="s">
        <v>832</v>
      </c>
      <c r="Q108" s="137"/>
      <c r="R108" s="137"/>
      <c r="S108" s="137"/>
      <c r="T108" s="137"/>
      <c r="U108" s="137"/>
      <c r="V108" s="137"/>
      <c r="W108" s="137"/>
      <c r="X108" s="137"/>
      <c r="Y108" s="137"/>
      <c r="Z108" s="137"/>
      <c r="AA108" s="137"/>
      <c r="AB108" s="137"/>
      <c r="AC108" s="137"/>
      <c r="AD108" s="137"/>
    </row>
    <row r="109" spans="16:30" ht="15">
      <c r="P109" s="137" t="s">
        <v>1120</v>
      </c>
      <c r="Q109" s="137"/>
      <c r="R109" s="137"/>
      <c r="S109" s="137"/>
      <c r="T109" s="137"/>
      <c r="U109" s="137"/>
      <c r="V109" s="137"/>
      <c r="W109" s="137"/>
      <c r="X109" s="137"/>
      <c r="Y109" s="137"/>
      <c r="Z109" s="137"/>
      <c r="AA109" s="137"/>
      <c r="AB109" s="137"/>
      <c r="AC109" s="137"/>
      <c r="AD109" s="137"/>
    </row>
    <row r="110" spans="16:30" ht="15">
      <c r="Q110" s="137"/>
      <c r="R110" s="137"/>
      <c r="S110" s="137"/>
      <c r="T110" s="137"/>
      <c r="U110" s="137"/>
      <c r="V110" s="137"/>
      <c r="W110" s="137"/>
      <c r="X110" s="137"/>
      <c r="Y110" s="137"/>
      <c r="Z110" s="137"/>
      <c r="AA110" s="137"/>
      <c r="AB110" s="137"/>
      <c r="AC110" s="137"/>
      <c r="AD110" s="137"/>
    </row>
    <row r="111" spans="16:30" ht="15">
      <c r="Q111" s="137"/>
      <c r="R111" s="137"/>
      <c r="S111" s="137"/>
      <c r="T111" s="137"/>
      <c r="U111" s="137"/>
      <c r="V111" s="137"/>
      <c r="W111" s="137"/>
      <c r="X111" s="137"/>
      <c r="Y111" s="137"/>
      <c r="Z111" s="137"/>
      <c r="AA111" s="137"/>
      <c r="AB111" s="137"/>
      <c r="AC111" s="137"/>
      <c r="AD111" s="137"/>
    </row>
    <row r="112" spans="16:30" ht="15">
      <c r="P112" s="137"/>
      <c r="Q112" s="137"/>
      <c r="R112" s="137"/>
      <c r="S112" s="137"/>
      <c r="T112" s="137"/>
      <c r="U112" s="137"/>
      <c r="V112" s="137"/>
      <c r="W112" s="137"/>
      <c r="X112" s="137"/>
      <c r="Y112" s="137"/>
      <c r="Z112" s="137"/>
      <c r="AA112" s="137"/>
      <c r="AB112" s="137"/>
      <c r="AC112" s="137"/>
      <c r="AD112" s="137"/>
    </row>
    <row r="113" spans="3:30" ht="15">
      <c r="P113" s="137"/>
      <c r="Q113" s="137"/>
      <c r="R113" s="137"/>
      <c r="S113" s="137"/>
      <c r="T113" s="137"/>
      <c r="U113" s="137"/>
      <c r="V113" s="137"/>
      <c r="W113" s="137"/>
      <c r="X113" s="137"/>
      <c r="Y113" s="137"/>
      <c r="Z113" s="137"/>
      <c r="AA113" s="137"/>
      <c r="AB113" s="137"/>
      <c r="AC113" s="137"/>
      <c r="AD113" s="137"/>
    </row>
    <row r="114" spans="3:30" ht="15">
      <c r="P114" s="137"/>
      <c r="Q114" s="137"/>
      <c r="R114" s="137"/>
      <c r="S114" s="137"/>
      <c r="T114" s="137"/>
      <c r="U114" s="137"/>
      <c r="V114" s="137"/>
      <c r="W114" s="137"/>
      <c r="X114" s="137"/>
      <c r="Y114" s="137"/>
      <c r="Z114" s="137"/>
      <c r="AA114" s="137"/>
      <c r="AB114" s="137"/>
      <c r="AC114" s="137"/>
      <c r="AD114" s="137"/>
    </row>
    <row r="115" spans="3:30" ht="15">
      <c r="P115" s="137"/>
      <c r="Q115" s="137"/>
      <c r="R115" s="137"/>
      <c r="S115" s="137"/>
      <c r="T115" s="137"/>
      <c r="U115" s="137"/>
      <c r="V115" s="137"/>
      <c r="W115" s="137"/>
      <c r="X115" s="137"/>
      <c r="Y115" s="137"/>
      <c r="Z115" s="137"/>
      <c r="AA115" s="137"/>
      <c r="AB115" s="137"/>
      <c r="AC115" s="137"/>
      <c r="AD115" s="137"/>
    </row>
    <row r="116" spans="3:30" ht="15">
      <c r="P116" s="137"/>
      <c r="Q116" s="137"/>
      <c r="R116" s="137"/>
      <c r="S116" s="137"/>
      <c r="T116" s="137"/>
      <c r="U116" s="137"/>
      <c r="V116" s="137"/>
      <c r="W116" s="137"/>
      <c r="X116" s="137"/>
      <c r="Y116" s="137"/>
      <c r="Z116" s="137"/>
      <c r="AA116" s="137"/>
      <c r="AB116" s="137"/>
      <c r="AC116" s="137"/>
      <c r="AD116" s="137"/>
    </row>
    <row r="117" spans="3:30" ht="15">
      <c r="P117" s="137"/>
      <c r="Q117" s="137"/>
      <c r="R117" s="137"/>
      <c r="S117" s="137"/>
      <c r="T117" s="137"/>
      <c r="U117" s="137"/>
      <c r="V117" s="137"/>
      <c r="W117" s="137"/>
      <c r="X117" s="137"/>
      <c r="Y117" s="137"/>
      <c r="Z117" s="137"/>
      <c r="AA117" s="137"/>
      <c r="AB117" s="137"/>
      <c r="AC117" s="137"/>
      <c r="AD117" s="137"/>
    </row>
    <row r="118" spans="3:30" ht="15">
      <c r="P118" s="137"/>
      <c r="Q118" s="137"/>
      <c r="R118" s="137"/>
      <c r="S118" s="137"/>
      <c r="T118" s="137"/>
      <c r="U118" s="137"/>
      <c r="V118" s="137"/>
      <c r="W118" s="137"/>
      <c r="X118" s="137"/>
      <c r="Y118" s="137"/>
      <c r="Z118" s="137"/>
      <c r="AA118" s="137"/>
      <c r="AB118" s="137"/>
      <c r="AC118" s="137"/>
      <c r="AD118" s="137"/>
    </row>
    <row r="119" spans="3:30" ht="15">
      <c r="P119" s="137"/>
      <c r="Q119" s="137"/>
      <c r="R119" s="137"/>
      <c r="S119" s="137"/>
      <c r="T119" s="137"/>
      <c r="U119" s="137"/>
      <c r="V119" s="137"/>
      <c r="W119" s="137"/>
      <c r="X119" s="137"/>
      <c r="Y119" s="137"/>
      <c r="Z119" s="137"/>
      <c r="AA119" s="137"/>
      <c r="AB119" s="137"/>
      <c r="AC119" s="137"/>
      <c r="AD119" s="137"/>
    </row>
    <row r="120" spans="3:30" ht="15">
      <c r="P120" s="137"/>
      <c r="Q120" s="137"/>
      <c r="R120" s="137"/>
      <c r="S120" s="137"/>
      <c r="T120" s="137"/>
      <c r="U120" s="137"/>
      <c r="V120" s="137"/>
      <c r="W120" s="137"/>
      <c r="X120" s="137"/>
      <c r="Y120" s="137"/>
      <c r="Z120" s="137"/>
      <c r="AA120" s="137"/>
      <c r="AB120" s="137"/>
      <c r="AC120" s="137"/>
      <c r="AD120" s="137"/>
    </row>
    <row r="121" spans="3:30" ht="28.5" customHeight="1">
      <c r="P121" s="137"/>
      <c r="Q121" s="851"/>
      <c r="R121" s="851"/>
      <c r="S121" s="851"/>
      <c r="T121" s="851"/>
      <c r="U121" s="851"/>
      <c r="V121" s="851"/>
      <c r="W121" s="851"/>
      <c r="X121" s="851"/>
      <c r="Y121" s="851"/>
      <c r="Z121" s="851"/>
      <c r="AA121" s="851"/>
      <c r="AB121" s="851"/>
      <c r="AC121" s="851"/>
      <c r="AD121" s="137"/>
    </row>
    <row r="126" spans="3:30">
      <c r="C126" s="136" t="s">
        <v>940</v>
      </c>
    </row>
    <row r="127" spans="3:30">
      <c r="C127" s="136" t="s">
        <v>1082</v>
      </c>
    </row>
    <row r="128" spans="3:30">
      <c r="C128" s="136" t="s">
        <v>902</v>
      </c>
    </row>
    <row r="129" spans="3:3">
      <c r="C129" s="136" t="s">
        <v>1055</v>
      </c>
    </row>
    <row r="130" spans="3:3">
      <c r="C130" s="136" t="s">
        <v>674</v>
      </c>
    </row>
    <row r="131" spans="3:3">
      <c r="C131" s="136" t="s">
        <v>82</v>
      </c>
    </row>
    <row r="132" spans="3:3">
      <c r="C132" s="136" t="s">
        <v>724</v>
      </c>
    </row>
    <row r="133" spans="3:3">
      <c r="C133" s="136" t="s">
        <v>636</v>
      </c>
    </row>
    <row r="134" spans="3:3">
      <c r="C134" s="136" t="s">
        <v>385</v>
      </c>
    </row>
    <row r="135" spans="3:3">
      <c r="C135" s="136" t="s">
        <v>647</v>
      </c>
    </row>
    <row r="136" spans="3:3">
      <c r="C136" s="136" t="s">
        <v>444</v>
      </c>
    </row>
    <row r="137" spans="3:3">
      <c r="C137" s="136" t="s">
        <v>617</v>
      </c>
    </row>
    <row r="139" spans="3:3">
      <c r="C139" s="136" t="s">
        <v>150</v>
      </c>
    </row>
    <row r="140" spans="3:3">
      <c r="C140" s="136" t="s">
        <v>1086</v>
      </c>
    </row>
    <row r="141" spans="3:3">
      <c r="C141" s="136" t="s">
        <v>252</v>
      </c>
    </row>
    <row r="142" spans="3:3">
      <c r="C142" s="136" t="s">
        <v>965</v>
      </c>
    </row>
    <row r="143" spans="3:3">
      <c r="C143" s="136" t="s">
        <v>294</v>
      </c>
    </row>
    <row r="144" spans="3:3">
      <c r="C144" s="136" t="s">
        <v>1087</v>
      </c>
    </row>
    <row r="145" spans="3:3">
      <c r="C145" s="136" t="s">
        <v>1065</v>
      </c>
    </row>
  </sheetData>
  <mergeCells count="34">
    <mergeCell ref="E4:G4"/>
    <mergeCell ref="L4:N4"/>
    <mergeCell ref="E5:G5"/>
    <mergeCell ref="L5:N5"/>
    <mergeCell ref="P7:T7"/>
    <mergeCell ref="B37:C37"/>
    <mergeCell ref="I37:J37"/>
    <mergeCell ref="Z40:AA40"/>
    <mergeCell ref="Z42:AA42"/>
    <mergeCell ref="Z44:AA44"/>
    <mergeCell ref="AB64:AD64"/>
    <mergeCell ref="P81:R81"/>
    <mergeCell ref="T81:V81"/>
    <mergeCell ref="Z46:AA46"/>
    <mergeCell ref="P47:R47"/>
    <mergeCell ref="T47:V47"/>
    <mergeCell ref="X47:Z47"/>
    <mergeCell ref="AB47:AD47"/>
    <mergeCell ref="Q121:AC121"/>
    <mergeCell ref="B4:B6"/>
    <mergeCell ref="I4:I6"/>
    <mergeCell ref="P8:P9"/>
    <mergeCell ref="Q8:T9"/>
    <mergeCell ref="U8:U9"/>
    <mergeCell ref="P10:P11"/>
    <mergeCell ref="Q10:T11"/>
    <mergeCell ref="U10:U11"/>
    <mergeCell ref="P12:P13"/>
    <mergeCell ref="Q12:T13"/>
    <mergeCell ref="U12:U13"/>
    <mergeCell ref="Q15:U17"/>
    <mergeCell ref="P64:R64"/>
    <mergeCell ref="T64:V64"/>
    <mergeCell ref="X64:Z64"/>
  </mergeCells>
  <phoneticPr fontId="4"/>
  <dataValidations count="2">
    <dataValidation type="list" allowBlank="1" showInputMessage="1" showErrorMessage="1" sqref="D7:D36">
      <formula1>$D$42:$D$44</formula1>
    </dataValidation>
    <dataValidation type="list" allowBlank="1" showInputMessage="1" showErrorMessage="1" sqref="K7:K36">
      <formula1>$K$42:$K$44</formula1>
    </dataValidation>
  </dataValidations>
  <pageMargins left="0.78740157480314943" right="0.59055118110236227" top="0.78740157480314943" bottom="0.59055118110236227" header="0.51181102362204722" footer="0.51181102362204722"/>
  <pageSetup paperSize="9" scale="90" orientation="landscape" r:id="rId1"/>
  <headerFooter alignWithMargins="0">
    <oddFooter>&amp;C- &amp;P -</oddFooter>
  </headerFooter>
  <rowBreaks count="1" manualBreakCount="1">
    <brk id="39" min="1" max="13" man="1"/>
  </rowBreaks>
  <colBreaks count="2" manualBreakCount="2">
    <brk id="14" min="1" max="37" man="1"/>
    <brk id="31" min="1"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0"/>
  <sheetViews>
    <sheetView view="pageBreakPreview" topLeftCell="A13" zoomScale="90" zoomScaleSheetLayoutView="90" workbookViewId="0">
      <selection activeCell="L39" sqref="L39"/>
    </sheetView>
  </sheetViews>
  <sheetFormatPr defaultColWidth="9" defaultRowHeight="12.75"/>
  <cols>
    <col min="1" max="1" width="2.21875" style="206" customWidth="1"/>
    <col min="2" max="2" width="3.21875" style="206" customWidth="1"/>
    <col min="3" max="4" width="3.33203125" style="206" customWidth="1"/>
    <col min="5" max="5" width="25.77734375" style="206" customWidth="1"/>
    <col min="6" max="6" width="4.33203125" style="206" customWidth="1"/>
    <col min="7" max="7" width="11.21875" style="206" customWidth="1"/>
    <col min="8" max="8" width="3.109375" style="207" customWidth="1"/>
    <col min="9" max="9" width="11.21875" style="206" customWidth="1"/>
    <col min="10" max="10" width="1.44140625" style="206" customWidth="1"/>
    <col min="11" max="11" width="3.109375" style="207" customWidth="1"/>
    <col min="12" max="12" width="11.21875" style="206" customWidth="1"/>
    <col min="13" max="13" width="3.109375" style="207" customWidth="1"/>
    <col min="14" max="14" width="11.21875" style="206" customWidth="1"/>
    <col min="15" max="15" width="3.109375" style="207" customWidth="1"/>
    <col min="16" max="16" width="11.21875" style="206" customWidth="1"/>
    <col min="17" max="17" width="8.88671875" style="206" customWidth="1"/>
    <col min="18" max="18" width="7.21875" style="206" customWidth="1"/>
    <col min="19" max="19" width="10.109375" style="206" customWidth="1"/>
    <col min="20" max="20" width="9" style="206" customWidth="1"/>
    <col min="21" max="16384" width="9" style="206"/>
  </cols>
  <sheetData>
    <row r="2" spans="2:21" ht="16.5" customHeight="1">
      <c r="B2" s="889" t="s">
        <v>60</v>
      </c>
      <c r="C2" s="889"/>
      <c r="D2" s="889"/>
      <c r="E2" s="889"/>
      <c r="F2" s="889"/>
      <c r="G2" s="889"/>
      <c r="H2" s="889"/>
      <c r="I2" s="889"/>
      <c r="J2" s="889"/>
      <c r="K2" s="889"/>
      <c r="L2" s="889"/>
      <c r="M2" s="889"/>
      <c r="N2" s="889"/>
      <c r="O2" s="889"/>
      <c r="P2" s="889"/>
      <c r="Q2" s="889"/>
    </row>
    <row r="3" spans="2:21" ht="16.5" customHeight="1">
      <c r="B3" s="911" t="s">
        <v>558</v>
      </c>
      <c r="C3" s="911"/>
      <c r="D3" s="911"/>
      <c r="E3" s="911"/>
      <c r="F3" s="912" t="str">
        <f>'設計 入力表１'!D3</f>
        <v xml:space="preserve"> 5庁舎トイレ全面改修工事　設計監理業務委託　（鹿嶋消防署）</v>
      </c>
      <c r="G3" s="913"/>
      <c r="H3" s="913"/>
      <c r="I3" s="913"/>
      <c r="J3" s="913"/>
      <c r="K3" s="913"/>
      <c r="L3" s="913"/>
      <c r="M3" s="913"/>
      <c r="N3" s="913"/>
      <c r="O3" s="913"/>
      <c r="P3" s="913"/>
      <c r="Q3" s="914"/>
    </row>
    <row r="4" spans="2:21" ht="16.5" customHeight="1">
      <c r="B4" s="884" t="s">
        <v>956</v>
      </c>
      <c r="C4" s="899" t="s">
        <v>687</v>
      </c>
      <c r="D4" s="899"/>
      <c r="E4" s="899"/>
      <c r="F4" s="912" t="str">
        <f>'設計 入力表１'!D7</f>
        <v>設計監理業務</v>
      </c>
      <c r="G4" s="915"/>
      <c r="H4" s="915"/>
      <c r="I4" s="915"/>
      <c r="J4" s="916"/>
      <c r="K4" s="902"/>
      <c r="L4" s="903"/>
      <c r="M4" s="903"/>
      <c r="N4" s="903"/>
      <c r="O4" s="903"/>
      <c r="P4" s="903"/>
      <c r="Q4" s="904"/>
    </row>
    <row r="5" spans="2:21" ht="16.5" customHeight="1">
      <c r="B5" s="884"/>
      <c r="C5" s="899" t="s">
        <v>1041</v>
      </c>
      <c r="D5" s="899"/>
      <c r="E5" s="899"/>
      <c r="F5" s="899" t="str">
        <f>'設計 入力表１'!D9</f>
        <v>第十二号第２類</v>
      </c>
      <c r="G5" s="899"/>
      <c r="H5" s="899"/>
      <c r="I5" s="899"/>
      <c r="J5" s="899"/>
      <c r="K5" s="905"/>
      <c r="L5" s="906"/>
      <c r="M5" s="906"/>
      <c r="N5" s="906"/>
      <c r="O5" s="906"/>
      <c r="P5" s="906"/>
      <c r="Q5" s="907"/>
    </row>
    <row r="6" spans="2:21" ht="16.5" customHeight="1">
      <c r="B6" s="884"/>
      <c r="C6" s="899" t="s">
        <v>1047</v>
      </c>
      <c r="D6" s="899"/>
      <c r="E6" s="899"/>
      <c r="F6" s="218" t="s">
        <v>747</v>
      </c>
      <c r="G6" s="227" t="e">
        <f>#REF!</f>
        <v>#REF!</v>
      </c>
      <c r="H6" s="227"/>
      <c r="I6" s="227" t="s">
        <v>857</v>
      </c>
      <c r="J6" s="245"/>
      <c r="K6" s="908"/>
      <c r="L6" s="909"/>
      <c r="M6" s="909"/>
      <c r="N6" s="909"/>
      <c r="O6" s="909"/>
      <c r="P6" s="909"/>
      <c r="Q6" s="910"/>
    </row>
    <row r="7" spans="2:21" ht="16.5" customHeight="1">
      <c r="B7" s="900"/>
      <c r="C7" s="900"/>
      <c r="D7" s="900"/>
      <c r="E7" s="900"/>
      <c r="F7" s="900"/>
      <c r="G7" s="900"/>
      <c r="H7" s="900"/>
      <c r="I7" s="900"/>
      <c r="J7" s="900"/>
      <c r="K7" s="900"/>
      <c r="L7" s="900"/>
      <c r="M7" s="900"/>
      <c r="N7" s="900"/>
      <c r="O7" s="900"/>
      <c r="P7" s="900"/>
      <c r="Q7" s="900"/>
    </row>
    <row r="8" spans="2:21" ht="15" customHeight="1">
      <c r="B8" s="880" t="s">
        <v>346</v>
      </c>
      <c r="C8" s="901"/>
      <c r="D8" s="901"/>
      <c r="E8" s="881"/>
      <c r="F8" s="219" t="s">
        <v>519</v>
      </c>
      <c r="G8" s="211" t="s">
        <v>704</v>
      </c>
      <c r="H8" s="236"/>
      <c r="I8" s="236"/>
      <c r="J8" s="236"/>
      <c r="K8" s="236"/>
      <c r="L8" s="236"/>
      <c r="M8" s="236"/>
      <c r="N8" s="236"/>
      <c r="O8" s="236"/>
      <c r="P8" s="230"/>
      <c r="Q8" s="259"/>
    </row>
    <row r="9" spans="2:21" ht="15" customHeight="1">
      <c r="B9" s="896"/>
      <c r="C9" s="889"/>
      <c r="D9" s="889"/>
      <c r="E9" s="883"/>
      <c r="F9" s="220"/>
      <c r="G9" s="228">
        <f>$N$11</f>
        <v>502850</v>
      </c>
      <c r="H9" s="237" t="s">
        <v>991</v>
      </c>
      <c r="I9" s="240">
        <f>$L$32</f>
        <v>553135</v>
      </c>
      <c r="J9" s="237"/>
      <c r="K9" s="237" t="s">
        <v>991</v>
      </c>
      <c r="L9" s="240">
        <f>$N$34</f>
        <v>158397</v>
      </c>
      <c r="M9" s="237" t="s">
        <v>991</v>
      </c>
      <c r="N9" s="240">
        <f>$L$36</f>
        <v>0</v>
      </c>
      <c r="O9" s="237" t="s">
        <v>519</v>
      </c>
      <c r="P9" s="254">
        <f>INT($G$9+$I$9+$L$9+$N$9)</f>
        <v>1214382</v>
      </c>
      <c r="Q9" s="213" t="s">
        <v>760</v>
      </c>
    </row>
    <row r="10" spans="2:21" ht="15" customHeight="1">
      <c r="B10" s="887"/>
      <c r="C10" s="893" t="s">
        <v>806</v>
      </c>
      <c r="D10" s="897"/>
      <c r="E10" s="898"/>
      <c r="F10" s="221" t="s">
        <v>519</v>
      </c>
      <c r="G10" s="212" t="s">
        <v>1062</v>
      </c>
      <c r="H10" s="236"/>
      <c r="I10" s="230"/>
      <c r="J10" s="230"/>
      <c r="K10" s="236"/>
      <c r="L10" s="230"/>
      <c r="M10" s="236"/>
      <c r="N10" s="230"/>
      <c r="O10" s="236"/>
      <c r="P10" s="212"/>
      <c r="Q10" s="259"/>
    </row>
    <row r="11" spans="2:21" ht="15" customHeight="1">
      <c r="B11" s="887"/>
      <c r="C11" s="885"/>
      <c r="D11" s="889"/>
      <c r="E11" s="883"/>
      <c r="F11" s="222" t="s">
        <v>854</v>
      </c>
      <c r="G11" s="229">
        <f>$L$13</f>
        <v>113</v>
      </c>
      <c r="H11" s="238" t="s">
        <v>746</v>
      </c>
      <c r="I11" s="241">
        <v>8</v>
      </c>
      <c r="J11" s="241" t="s">
        <v>274</v>
      </c>
      <c r="K11" s="238" t="s">
        <v>833</v>
      </c>
      <c r="L11" s="229">
        <f>'設計 入力表１'!D34</f>
        <v>35600</v>
      </c>
      <c r="M11" s="238" t="s">
        <v>519</v>
      </c>
      <c r="N11" s="249">
        <f>INT($G$11/$I$11*$L$11)</f>
        <v>502850</v>
      </c>
      <c r="O11" s="208" t="s">
        <v>357</v>
      </c>
      <c r="P11" s="241"/>
      <c r="Q11" s="260"/>
    </row>
    <row r="12" spans="2:21" ht="15" customHeight="1">
      <c r="B12" s="887"/>
      <c r="C12" s="885"/>
      <c r="D12" s="880" t="s">
        <v>918</v>
      </c>
      <c r="E12" s="881"/>
      <c r="F12" s="219" t="s">
        <v>519</v>
      </c>
      <c r="G12" s="230" t="s">
        <v>676</v>
      </c>
      <c r="H12" s="236"/>
      <c r="I12" s="230"/>
      <c r="J12" s="230"/>
      <c r="K12" s="236"/>
      <c r="L12" s="230"/>
      <c r="M12" s="236"/>
      <c r="N12" s="212"/>
      <c r="O12" s="236"/>
      <c r="P12" s="230"/>
      <c r="Q12" s="259"/>
    </row>
    <row r="13" spans="2:21" ht="15" customHeight="1">
      <c r="B13" s="887"/>
      <c r="C13" s="885"/>
      <c r="D13" s="885"/>
      <c r="E13" s="213"/>
      <c r="F13" s="222"/>
      <c r="G13" s="229">
        <f>$P$23</f>
        <v>72</v>
      </c>
      <c r="H13" s="239" t="s">
        <v>991</v>
      </c>
      <c r="I13" s="229">
        <f>$P$30</f>
        <v>41</v>
      </c>
      <c r="J13" s="229"/>
      <c r="K13" s="239" t="s">
        <v>519</v>
      </c>
      <c r="L13" s="229">
        <f>INT($G$13+$I$13)</f>
        <v>113</v>
      </c>
      <c r="M13" s="238"/>
      <c r="N13" s="241"/>
      <c r="O13" s="238"/>
      <c r="P13" s="241"/>
      <c r="Q13" s="260"/>
    </row>
    <row r="14" spans="2:21" ht="15" customHeight="1">
      <c r="B14" s="887"/>
      <c r="C14" s="885"/>
      <c r="D14" s="885"/>
      <c r="E14" s="214" t="s">
        <v>134</v>
      </c>
      <c r="F14" s="220" t="s">
        <v>519</v>
      </c>
      <c r="G14" s="231" t="s">
        <v>620</v>
      </c>
      <c r="H14" s="237"/>
      <c r="I14" s="232"/>
      <c r="J14" s="232"/>
      <c r="K14" s="237"/>
      <c r="L14" s="232"/>
      <c r="M14" s="235"/>
      <c r="N14" s="212"/>
      <c r="O14" s="235"/>
      <c r="P14" s="212"/>
      <c r="Q14" s="213"/>
    </row>
    <row r="15" spans="2:21" ht="6" customHeight="1">
      <c r="B15" s="887"/>
      <c r="C15" s="885"/>
      <c r="D15" s="885"/>
      <c r="E15" s="215"/>
      <c r="F15" s="220"/>
      <c r="G15" s="232"/>
      <c r="H15" s="237"/>
      <c r="I15" s="232"/>
      <c r="J15" s="232"/>
      <c r="K15" s="237"/>
      <c r="L15" s="232"/>
      <c r="M15" s="235"/>
      <c r="N15" s="212"/>
      <c r="O15" s="235"/>
      <c r="P15" s="212"/>
      <c r="Q15" s="213"/>
    </row>
    <row r="16" spans="2:21" ht="15" customHeight="1">
      <c r="B16" s="887"/>
      <c r="C16" s="885"/>
      <c r="D16" s="885"/>
      <c r="E16" s="215"/>
      <c r="F16" s="220"/>
      <c r="G16" s="232" t="s">
        <v>142</v>
      </c>
      <c r="H16" s="237"/>
      <c r="I16" s="212"/>
      <c r="J16" s="232"/>
      <c r="K16" s="237" t="s">
        <v>833</v>
      </c>
      <c r="L16" s="246" t="s">
        <v>963</v>
      </c>
      <c r="M16" s="235"/>
      <c r="N16" s="232"/>
      <c r="Q16" s="213"/>
      <c r="T16" s="103"/>
      <c r="U16" s="103"/>
    </row>
    <row r="17" spans="2:21" ht="15" customHeight="1">
      <c r="B17" s="887"/>
      <c r="C17" s="885"/>
      <c r="D17" s="885"/>
      <c r="E17" s="215"/>
      <c r="F17" s="220"/>
      <c r="G17" s="233">
        <f>'設計　業務人・時間数'!L16</f>
        <v>59.439599999999984</v>
      </c>
      <c r="H17" s="237"/>
      <c r="I17" s="212"/>
      <c r="J17" s="232"/>
      <c r="K17" s="237" t="s">
        <v>833</v>
      </c>
      <c r="L17" s="246">
        <f>'設計 入力表１'!G58</f>
        <v>0.7</v>
      </c>
      <c r="M17" s="235"/>
      <c r="N17" s="232"/>
      <c r="O17" s="235" t="s">
        <v>519</v>
      </c>
      <c r="P17" s="255">
        <f>INT($G$17*$L$17)</f>
        <v>41</v>
      </c>
      <c r="Q17" s="213"/>
      <c r="T17" s="103"/>
      <c r="U17" s="262"/>
    </row>
    <row r="18" spans="2:21" ht="15" customHeight="1">
      <c r="B18" s="887"/>
      <c r="C18" s="885"/>
      <c r="D18" s="885"/>
      <c r="E18" s="215"/>
      <c r="F18" s="220"/>
      <c r="G18" s="232"/>
      <c r="H18" s="237"/>
      <c r="I18" s="212"/>
      <c r="J18" s="232"/>
      <c r="K18" s="237"/>
      <c r="L18" s="246"/>
      <c r="M18" s="235"/>
      <c r="N18" s="232"/>
      <c r="Q18" s="213"/>
      <c r="T18" s="103"/>
      <c r="U18" s="262"/>
    </row>
    <row r="19" spans="2:21" ht="15" customHeight="1">
      <c r="B19" s="887"/>
      <c r="C19" s="885"/>
      <c r="D19" s="885"/>
      <c r="E19" s="215"/>
      <c r="F19" s="220"/>
      <c r="G19" s="232" t="s">
        <v>673</v>
      </c>
      <c r="H19" s="237"/>
      <c r="I19" s="212"/>
      <c r="J19" s="232"/>
      <c r="K19" s="237" t="s">
        <v>833</v>
      </c>
      <c r="L19" s="246" t="s">
        <v>977</v>
      </c>
      <c r="M19" s="235"/>
      <c r="N19" s="232"/>
      <c r="O19" s="235"/>
      <c r="P19" s="255"/>
      <c r="Q19" s="213"/>
      <c r="T19" s="103"/>
      <c r="U19" s="262"/>
    </row>
    <row r="20" spans="2:21" ht="15" customHeight="1">
      <c r="B20" s="887"/>
      <c r="C20" s="885"/>
      <c r="D20" s="885"/>
      <c r="E20" s="215"/>
      <c r="F20" s="220"/>
      <c r="G20" s="233">
        <f>'設計　業務人・時間数'!L57</f>
        <v>44.914000000000001</v>
      </c>
      <c r="H20" s="237"/>
      <c r="I20" s="212"/>
      <c r="J20" s="232"/>
      <c r="K20" s="237" t="s">
        <v>833</v>
      </c>
      <c r="L20" s="246">
        <f>'設計 入力表１'!G58</f>
        <v>0.7</v>
      </c>
      <c r="M20" s="235"/>
      <c r="N20" s="232"/>
      <c r="O20" s="235" t="s">
        <v>519</v>
      </c>
      <c r="P20" s="255">
        <f>INT($G$20*$L$20)</f>
        <v>31</v>
      </c>
      <c r="Q20" s="213"/>
      <c r="T20" s="103"/>
      <c r="U20" s="103"/>
    </row>
    <row r="21" spans="2:21" ht="15" customHeight="1">
      <c r="B21" s="887"/>
      <c r="C21" s="885"/>
      <c r="D21" s="885"/>
      <c r="E21" s="215"/>
      <c r="F21" s="220"/>
      <c r="G21" s="232"/>
      <c r="H21" s="237"/>
      <c r="I21" s="212"/>
      <c r="J21" s="232"/>
      <c r="L21" s="246"/>
      <c r="M21" s="235"/>
      <c r="N21" s="232"/>
      <c r="O21" s="235"/>
      <c r="P21" s="255"/>
      <c r="Q21" s="213"/>
      <c r="T21" s="103"/>
      <c r="U21" s="262"/>
    </row>
    <row r="22" spans="2:21" ht="6" customHeight="1">
      <c r="B22" s="887"/>
      <c r="C22" s="885"/>
      <c r="D22" s="885"/>
      <c r="E22" s="215"/>
      <c r="F22" s="220"/>
      <c r="G22" s="232"/>
      <c r="H22" s="237"/>
      <c r="I22" s="232"/>
      <c r="J22" s="232"/>
      <c r="K22" s="237"/>
      <c r="L22" s="232"/>
      <c r="M22" s="235"/>
      <c r="N22" s="212"/>
      <c r="O22" s="235"/>
      <c r="P22" s="255"/>
      <c r="Q22" s="213"/>
    </row>
    <row r="23" spans="2:21" ht="15" customHeight="1">
      <c r="B23" s="887"/>
      <c r="C23" s="885"/>
      <c r="D23" s="885"/>
      <c r="E23" s="215"/>
      <c r="F23" s="220"/>
      <c r="G23" s="232"/>
      <c r="H23" s="237"/>
      <c r="I23" s="232"/>
      <c r="J23" s="232"/>
      <c r="K23" s="237"/>
      <c r="L23" s="232"/>
      <c r="M23" s="235"/>
      <c r="N23" s="251" t="s">
        <v>524</v>
      </c>
      <c r="O23" s="235" t="s">
        <v>519</v>
      </c>
      <c r="P23" s="256">
        <f>IF('設計 入力表１'!D41="",SUM($P$16:$P$21),0)</f>
        <v>72</v>
      </c>
      <c r="Q23" s="213" t="s">
        <v>522</v>
      </c>
    </row>
    <row r="24" spans="2:21" ht="15" customHeight="1">
      <c r="B24" s="887"/>
      <c r="C24" s="885"/>
      <c r="D24" s="885"/>
      <c r="E24" s="216" t="s">
        <v>906</v>
      </c>
      <c r="F24" s="209" t="s">
        <v>869</v>
      </c>
      <c r="G24" s="230"/>
      <c r="H24" s="236" t="s">
        <v>519</v>
      </c>
      <c r="I24" s="242">
        <v>0.88719999999999999</v>
      </c>
      <c r="J24" s="230"/>
      <c r="K24" s="236" t="s">
        <v>833</v>
      </c>
      <c r="L24" s="230" t="s">
        <v>292</v>
      </c>
      <c r="M24" s="236"/>
      <c r="N24" s="212"/>
      <c r="O24" s="253"/>
      <c r="P24" s="257"/>
      <c r="Q24" s="259"/>
    </row>
    <row r="25" spans="2:21" ht="15" customHeight="1">
      <c r="B25" s="887"/>
      <c r="C25" s="885"/>
      <c r="D25" s="885"/>
      <c r="E25" s="217"/>
      <c r="F25" s="223"/>
      <c r="G25" s="212"/>
      <c r="H25" s="235"/>
      <c r="I25" s="243">
        <v>0.88719999999999999</v>
      </c>
      <c r="J25" s="212"/>
      <c r="K25" s="235" t="s">
        <v>833</v>
      </c>
      <c r="L25" s="212">
        <f>IF('設計 入力表１'!D38="適用",'設計　追加業務'!L93,0)</f>
        <v>120.15359999999998</v>
      </c>
      <c r="M25" s="235" t="s">
        <v>88</v>
      </c>
      <c r="N25" s="252">
        <v>0.79600000000000004</v>
      </c>
      <c r="O25" s="235" t="s">
        <v>519</v>
      </c>
      <c r="P25" s="212">
        <f>INT($I$25*$L$25^$N$25)</f>
        <v>40</v>
      </c>
      <c r="Q25" s="261">
        <f>$I$25*$L$25^$N$25</f>
        <v>40.132112037378079</v>
      </c>
    </row>
    <row r="26" spans="2:21" ht="15" customHeight="1">
      <c r="B26" s="887"/>
      <c r="C26" s="885"/>
      <c r="D26" s="885"/>
      <c r="E26" s="217"/>
      <c r="F26" s="223" t="s">
        <v>1021</v>
      </c>
      <c r="G26" s="223"/>
      <c r="H26" s="223" t="s">
        <v>1069</v>
      </c>
      <c r="I26" s="212"/>
      <c r="J26" s="212"/>
      <c r="K26" s="235"/>
      <c r="L26" s="212"/>
      <c r="M26" s="235"/>
      <c r="N26" s="212"/>
      <c r="O26" s="235" t="s">
        <v>519</v>
      </c>
      <c r="P26" s="232">
        <f>'設計 入力表１'!D40</f>
        <v>0</v>
      </c>
      <c r="Q26" s="213"/>
    </row>
    <row r="27" spans="2:21" ht="15" customHeight="1">
      <c r="B27" s="887"/>
      <c r="C27" s="885"/>
      <c r="D27" s="885"/>
      <c r="E27" s="217"/>
      <c r="F27" s="223" t="s">
        <v>288</v>
      </c>
      <c r="G27" s="223"/>
      <c r="H27" s="235" t="s">
        <v>519</v>
      </c>
      <c r="I27" s="212" t="s">
        <v>285</v>
      </c>
      <c r="J27" s="212"/>
      <c r="K27" s="235"/>
      <c r="L27" s="212"/>
      <c r="M27" s="235"/>
      <c r="N27" s="212"/>
      <c r="O27" s="235"/>
      <c r="P27" s="232"/>
      <c r="Q27" s="213"/>
    </row>
    <row r="28" spans="2:21" ht="15" customHeight="1">
      <c r="B28" s="887"/>
      <c r="C28" s="885"/>
      <c r="D28" s="885"/>
      <c r="E28" s="217"/>
      <c r="F28" s="223"/>
      <c r="G28" s="223"/>
      <c r="H28" s="235"/>
      <c r="I28" s="232">
        <f>IF('設計 入力表１'!D41="適用",$G$17+$G$20,0)</f>
        <v>0</v>
      </c>
      <c r="J28" s="212"/>
      <c r="K28" s="235" t="s">
        <v>833</v>
      </c>
      <c r="L28" s="212">
        <f>IF('設計 入力表１'!D41="適用",'設計　業務細分率表'!D11,0)</f>
        <v>0</v>
      </c>
      <c r="M28" s="235"/>
      <c r="N28" s="212"/>
      <c r="O28" s="235" t="s">
        <v>519</v>
      </c>
      <c r="P28" s="232">
        <f>INT($I$28*$L$28)</f>
        <v>0</v>
      </c>
      <c r="Q28" s="213"/>
    </row>
    <row r="29" spans="2:21" ht="15" customHeight="1">
      <c r="B29" s="887"/>
      <c r="C29" s="885"/>
      <c r="D29" s="885"/>
      <c r="E29" s="217"/>
      <c r="F29" s="223" t="s">
        <v>1058</v>
      </c>
      <c r="G29" s="223"/>
      <c r="H29" s="235"/>
      <c r="I29" s="212"/>
      <c r="J29" s="212"/>
      <c r="K29" s="235"/>
      <c r="L29" s="212"/>
      <c r="M29" s="235"/>
      <c r="N29" s="212"/>
      <c r="O29" s="235" t="s">
        <v>519</v>
      </c>
      <c r="P29" s="232">
        <f>'設計 入力表１'!D42</f>
        <v>1</v>
      </c>
      <c r="Q29" s="213"/>
    </row>
    <row r="30" spans="2:21" ht="15" customHeight="1">
      <c r="B30" s="887"/>
      <c r="C30" s="885"/>
      <c r="D30" s="886"/>
      <c r="E30" s="217"/>
      <c r="F30" s="223"/>
      <c r="G30" s="223"/>
      <c r="H30" s="235"/>
      <c r="I30" s="212"/>
      <c r="J30" s="212"/>
      <c r="K30" s="235"/>
      <c r="L30" s="212"/>
      <c r="M30" s="235"/>
      <c r="N30" s="212"/>
      <c r="O30" s="235" t="s">
        <v>524</v>
      </c>
      <c r="P30" s="229">
        <f>SUM($P$24:$P$29)</f>
        <v>41</v>
      </c>
      <c r="Q30" s="213" t="s">
        <v>522</v>
      </c>
    </row>
    <row r="31" spans="2:21" ht="15" customHeight="1">
      <c r="B31" s="887"/>
      <c r="C31" s="890" t="s">
        <v>513</v>
      </c>
      <c r="D31" s="891"/>
      <c r="E31" s="892"/>
      <c r="F31" s="221" t="s">
        <v>519</v>
      </c>
      <c r="G31" s="230" t="s">
        <v>331</v>
      </c>
      <c r="H31" s="236"/>
      <c r="I31" s="230"/>
      <c r="J31" s="230"/>
      <c r="K31" s="236"/>
      <c r="L31" s="230"/>
      <c r="M31" s="236"/>
      <c r="N31" s="230"/>
      <c r="O31" s="236"/>
      <c r="P31" s="212"/>
      <c r="Q31" s="259"/>
    </row>
    <row r="32" spans="2:21" ht="15" customHeight="1">
      <c r="B32" s="887"/>
      <c r="C32" s="882"/>
      <c r="D32" s="889"/>
      <c r="E32" s="883"/>
      <c r="F32" s="222"/>
      <c r="G32" s="229">
        <f>$N$11</f>
        <v>502850</v>
      </c>
      <c r="H32" s="238" t="s">
        <v>833</v>
      </c>
      <c r="I32" s="244">
        <v>1.1000000000000001</v>
      </c>
      <c r="J32" s="241"/>
      <c r="K32" s="238" t="s">
        <v>519</v>
      </c>
      <c r="L32" s="247">
        <f>INT($G$32*$I$32)</f>
        <v>553135</v>
      </c>
      <c r="M32" s="208" t="s">
        <v>887</v>
      </c>
      <c r="N32" s="241"/>
      <c r="O32" s="238"/>
      <c r="P32" s="241"/>
      <c r="Q32" s="260"/>
    </row>
    <row r="33" spans="2:17" ht="15" customHeight="1">
      <c r="B33" s="887"/>
      <c r="C33" s="890" t="s">
        <v>2</v>
      </c>
      <c r="D33" s="891"/>
      <c r="E33" s="892"/>
      <c r="F33" s="224" t="s">
        <v>519</v>
      </c>
      <c r="G33" s="230" t="s">
        <v>1066</v>
      </c>
      <c r="H33" s="236"/>
      <c r="I33" s="230"/>
      <c r="J33" s="230"/>
      <c r="K33" s="236"/>
      <c r="L33" s="212"/>
      <c r="M33" s="236"/>
      <c r="N33" s="230"/>
      <c r="O33" s="236"/>
      <c r="P33" s="230"/>
      <c r="Q33" s="259"/>
    </row>
    <row r="34" spans="2:17" ht="15" customHeight="1">
      <c r="B34" s="887"/>
      <c r="C34" s="882"/>
      <c r="D34" s="889"/>
      <c r="E34" s="883"/>
      <c r="F34" s="225" t="s">
        <v>854</v>
      </c>
      <c r="G34" s="232">
        <f>$N$11</f>
        <v>502850</v>
      </c>
      <c r="H34" s="235" t="s">
        <v>991</v>
      </c>
      <c r="I34" s="232">
        <f>$L$32</f>
        <v>553135</v>
      </c>
      <c r="J34" s="212" t="s">
        <v>274</v>
      </c>
      <c r="K34" s="235" t="s">
        <v>833</v>
      </c>
      <c r="L34" s="248">
        <v>0.15</v>
      </c>
      <c r="M34" s="235" t="s">
        <v>519</v>
      </c>
      <c r="N34" s="249">
        <f>INT(($G$34+$I$34)*L34)</f>
        <v>158397</v>
      </c>
      <c r="O34" s="223" t="s">
        <v>202</v>
      </c>
      <c r="P34" s="241"/>
      <c r="Q34" s="213"/>
    </row>
    <row r="35" spans="2:17" ht="15" customHeight="1">
      <c r="B35" s="887"/>
      <c r="C35" s="890" t="s">
        <v>25</v>
      </c>
      <c r="D35" s="891"/>
      <c r="E35" s="892"/>
      <c r="F35" s="221" t="s">
        <v>519</v>
      </c>
      <c r="G35" s="230" t="s">
        <v>645</v>
      </c>
      <c r="H35" s="211" t="s">
        <v>991</v>
      </c>
      <c r="I35" s="230" t="s">
        <v>877</v>
      </c>
      <c r="J35" s="230"/>
      <c r="K35" s="236"/>
      <c r="L35" s="230"/>
      <c r="M35" s="236"/>
      <c r="N35" s="212"/>
      <c r="O35" s="236"/>
      <c r="P35" s="212"/>
      <c r="Q35" s="259"/>
    </row>
    <row r="36" spans="2:17" ht="15" customHeight="1">
      <c r="B36" s="887"/>
      <c r="C36" s="893"/>
      <c r="D36" s="894"/>
      <c r="E36" s="895"/>
      <c r="F36" s="226"/>
      <c r="G36" s="229">
        <f>$G$38</f>
        <v>0</v>
      </c>
      <c r="H36" s="208" t="s">
        <v>991</v>
      </c>
      <c r="I36" s="229">
        <f>$L$40</f>
        <v>0</v>
      </c>
      <c r="J36" s="241"/>
      <c r="K36" s="238" t="s">
        <v>519</v>
      </c>
      <c r="L36" s="249">
        <f>INT($G$36+$I$36)</f>
        <v>0</v>
      </c>
      <c r="M36" s="208" t="s">
        <v>759</v>
      </c>
      <c r="N36" s="241"/>
      <c r="O36" s="238"/>
      <c r="P36" s="241"/>
      <c r="Q36" s="260"/>
    </row>
    <row r="37" spans="2:17" ht="15" customHeight="1">
      <c r="B37" s="887"/>
      <c r="C37" s="885"/>
      <c r="D37" s="880" t="s">
        <v>645</v>
      </c>
      <c r="E37" s="881"/>
      <c r="F37" s="220" t="s">
        <v>519</v>
      </c>
      <c r="G37" s="212" t="s">
        <v>177</v>
      </c>
      <c r="H37" s="235"/>
      <c r="I37" s="212"/>
      <c r="J37" s="212"/>
      <c r="K37" s="235"/>
      <c r="L37" s="212"/>
      <c r="M37" s="235"/>
      <c r="N37" s="212"/>
      <c r="O37" s="235"/>
      <c r="P37" s="212"/>
      <c r="Q37" s="213"/>
    </row>
    <row r="38" spans="2:17" ht="15" customHeight="1">
      <c r="B38" s="887"/>
      <c r="C38" s="885"/>
      <c r="D38" s="882"/>
      <c r="E38" s="883"/>
      <c r="F38" s="222" t="s">
        <v>519</v>
      </c>
      <c r="G38" s="234">
        <f>'設計 入力表１'!D37</f>
        <v>0</v>
      </c>
      <c r="H38" s="238"/>
      <c r="I38" s="241"/>
      <c r="J38" s="241"/>
      <c r="K38" s="238"/>
      <c r="L38" s="250"/>
      <c r="M38" s="238"/>
      <c r="N38" s="229"/>
      <c r="O38" s="238"/>
      <c r="P38" s="229"/>
      <c r="Q38" s="260"/>
    </row>
    <row r="39" spans="2:17" ht="15" customHeight="1">
      <c r="B39" s="887"/>
      <c r="C39" s="885"/>
      <c r="D39" s="880" t="s">
        <v>14</v>
      </c>
      <c r="E39" s="881"/>
      <c r="F39" s="220" t="s">
        <v>519</v>
      </c>
      <c r="G39" s="235" t="s">
        <v>242</v>
      </c>
      <c r="H39" s="235" t="s">
        <v>991</v>
      </c>
      <c r="I39" s="212" t="str">
        <f>'設計 入力表１'!E36</f>
        <v>その他（契約保証料，PUBDIS登録料　等）</v>
      </c>
      <c r="J39" s="212"/>
      <c r="K39" s="235"/>
      <c r="L39" s="212"/>
      <c r="M39" s="235"/>
      <c r="N39" s="212"/>
      <c r="O39" s="235"/>
      <c r="P39" s="212"/>
      <c r="Q39" s="213"/>
    </row>
    <row r="40" spans="2:17" ht="15" customHeight="1">
      <c r="B40" s="888"/>
      <c r="C40" s="886"/>
      <c r="D40" s="882"/>
      <c r="E40" s="883"/>
      <c r="F40" s="222"/>
      <c r="G40" s="229">
        <f>'設計 入力表１'!D35</f>
        <v>0</v>
      </c>
      <c r="H40" s="238" t="s">
        <v>991</v>
      </c>
      <c r="I40" s="229">
        <f>'設計 入力表１'!D36</f>
        <v>0</v>
      </c>
      <c r="J40" s="241"/>
      <c r="K40" s="238" t="s">
        <v>519</v>
      </c>
      <c r="L40" s="229">
        <f>INT($G$40+$I$40)</f>
        <v>0</v>
      </c>
      <c r="M40" s="238"/>
      <c r="N40" s="241"/>
      <c r="O40" s="238"/>
      <c r="P40" s="241"/>
      <c r="Q40" s="260"/>
    </row>
  </sheetData>
  <mergeCells count="31">
    <mergeCell ref="B2:Q2"/>
    <mergeCell ref="B3:E3"/>
    <mergeCell ref="F3:Q3"/>
    <mergeCell ref="C4:E4"/>
    <mergeCell ref="F4:G4"/>
    <mergeCell ref="H4:J4"/>
    <mergeCell ref="D11:E11"/>
    <mergeCell ref="D12:E12"/>
    <mergeCell ref="C31:E31"/>
    <mergeCell ref="C5:E5"/>
    <mergeCell ref="F5:J5"/>
    <mergeCell ref="C6:E6"/>
    <mergeCell ref="B7:Q7"/>
    <mergeCell ref="B8:E8"/>
    <mergeCell ref="K4:Q6"/>
    <mergeCell ref="D37:E37"/>
    <mergeCell ref="D38:E38"/>
    <mergeCell ref="D39:E39"/>
    <mergeCell ref="D40:E40"/>
    <mergeCell ref="B4:B6"/>
    <mergeCell ref="C37:C40"/>
    <mergeCell ref="B10:B40"/>
    <mergeCell ref="C11:C30"/>
    <mergeCell ref="D13:D30"/>
    <mergeCell ref="C32:E32"/>
    <mergeCell ref="C33:E33"/>
    <mergeCell ref="C34:E34"/>
    <mergeCell ref="C35:E35"/>
    <mergeCell ref="C36:E36"/>
    <mergeCell ref="B9:E9"/>
    <mergeCell ref="C10:E10"/>
  </mergeCells>
  <phoneticPr fontId="4"/>
  <pageMargins left="0.78740157480314943" right="0.78740157480314943" top="0" bottom="0" header="0.51181102362204722" footer="0.51181102362204722"/>
  <pageSetup paperSize="9" orientation="landscape" r:id="rId1"/>
  <headerFooter alignWithMargins="0">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6"/>
  <sheetViews>
    <sheetView view="pageBreakPreview" zoomScaleSheetLayoutView="100" workbookViewId="0">
      <selection activeCell="N12" sqref="N12"/>
    </sheetView>
  </sheetViews>
  <sheetFormatPr defaultColWidth="9" defaultRowHeight="23.1" customHeight="1"/>
  <cols>
    <col min="1" max="1" width="5.6640625" style="54" customWidth="1"/>
    <col min="2" max="2" width="4.6640625" style="55" customWidth="1"/>
    <col min="3" max="4" width="5.6640625" style="263" customWidth="1"/>
    <col min="5" max="5" width="25.6640625" style="263" customWidth="1"/>
    <col min="6" max="11" width="10.6640625" style="54" customWidth="1"/>
    <col min="12" max="12" width="15.6640625" style="54" customWidth="1"/>
    <col min="13" max="41" width="10.6640625" style="54" customWidth="1"/>
    <col min="42" max="42" width="9" style="54" customWidth="1"/>
    <col min="43" max="16384" width="9" style="54"/>
  </cols>
  <sheetData>
    <row r="2" spans="2:12" ht="23.1" customHeight="1">
      <c r="B2" s="948" t="s">
        <v>948</v>
      </c>
      <c r="C2" s="948"/>
      <c r="D2" s="948"/>
      <c r="E2" s="948"/>
      <c r="F2" s="948"/>
      <c r="G2" s="948"/>
      <c r="H2" s="948"/>
      <c r="I2" s="948"/>
      <c r="J2" s="948"/>
      <c r="K2" s="948"/>
      <c r="L2" s="948"/>
    </row>
    <row r="3" spans="2:12" ht="23.1" customHeight="1">
      <c r="B3" s="264">
        <v>1</v>
      </c>
      <c r="C3" s="917" t="s">
        <v>413</v>
      </c>
      <c r="D3" s="917"/>
      <c r="E3" s="917"/>
      <c r="F3" s="949" t="str">
        <f>'設計 入力表１'!D3</f>
        <v xml:space="preserve"> 5庁舎トイレ全面改修工事　設計監理業務委託　（鹿嶋消防署）</v>
      </c>
      <c r="G3" s="945"/>
      <c r="H3" s="945"/>
      <c r="I3" s="945"/>
      <c r="J3" s="945"/>
      <c r="K3" s="945"/>
      <c r="L3" s="946"/>
    </row>
    <row r="4" spans="2:12" ht="23.1" customHeight="1">
      <c r="B4" s="264">
        <v>2</v>
      </c>
      <c r="C4" s="917" t="s">
        <v>366</v>
      </c>
      <c r="D4" s="917"/>
      <c r="E4" s="917"/>
      <c r="F4" s="267" t="s">
        <v>1181</v>
      </c>
      <c r="G4" s="944" t="str">
        <f>'設計 入力表１'!D5</f>
        <v>大字宮中4623番地1</v>
      </c>
      <c r="H4" s="944"/>
      <c r="I4" s="944"/>
      <c r="J4" s="57" t="s">
        <v>1</v>
      </c>
      <c r="K4" s="57"/>
      <c r="L4" s="275"/>
    </row>
    <row r="5" spans="2:12" ht="23.1" customHeight="1">
      <c r="B5" s="264">
        <v>3</v>
      </c>
      <c r="C5" s="917" t="s">
        <v>843</v>
      </c>
      <c r="D5" s="917"/>
      <c r="E5" s="917"/>
      <c r="F5" s="936" t="str">
        <f>'設計 入力表１'!D7</f>
        <v>設計監理業務</v>
      </c>
      <c r="G5" s="937"/>
      <c r="H5" s="936" t="str">
        <f>'設計 入力表１'!D8</f>
        <v>実施設計</v>
      </c>
      <c r="I5" s="937"/>
      <c r="J5" s="944" t="str">
        <f>'設計 入力表１'!D9</f>
        <v>第十二号第２類</v>
      </c>
      <c r="K5" s="945"/>
      <c r="L5" s="946"/>
    </row>
    <row r="6" spans="2:12" ht="23.1" customHeight="1">
      <c r="B6" s="921">
        <v>4</v>
      </c>
      <c r="C6" s="938" t="s">
        <v>546</v>
      </c>
      <c r="D6" s="947"/>
      <c r="E6" s="947"/>
      <c r="F6" s="947"/>
      <c r="G6" s="947"/>
      <c r="H6" s="947"/>
      <c r="I6" s="947"/>
      <c r="J6" s="947"/>
      <c r="K6" s="947"/>
      <c r="L6" s="939"/>
    </row>
    <row r="7" spans="2:12" ht="21" customHeight="1">
      <c r="B7" s="935"/>
      <c r="C7" s="264" t="s">
        <v>694</v>
      </c>
      <c r="D7" s="942" t="s">
        <v>7</v>
      </c>
      <c r="E7" s="943"/>
      <c r="F7" s="266"/>
      <c r="G7" s="270">
        <f>'設計 入力表１'!D34</f>
        <v>35600</v>
      </c>
      <c r="H7" s="57" t="s">
        <v>534</v>
      </c>
      <c r="I7" s="57"/>
      <c r="J7" s="275"/>
      <c r="K7" s="920" t="s">
        <v>133</v>
      </c>
      <c r="L7" s="920"/>
    </row>
    <row r="8" spans="2:12" ht="21" customHeight="1">
      <c r="B8" s="935"/>
      <c r="C8" s="264" t="s">
        <v>848</v>
      </c>
      <c r="D8" s="917" t="s">
        <v>93</v>
      </c>
      <c r="E8" s="917"/>
      <c r="F8" s="266"/>
      <c r="G8" s="271">
        <v>1.1000000000000001</v>
      </c>
      <c r="H8" s="57"/>
      <c r="I8" s="57"/>
      <c r="J8" s="275"/>
      <c r="K8" s="920" t="s">
        <v>39</v>
      </c>
      <c r="L8" s="920"/>
    </row>
    <row r="9" spans="2:12" ht="21" customHeight="1">
      <c r="B9" s="935"/>
      <c r="C9" s="264" t="s">
        <v>849</v>
      </c>
      <c r="D9" s="917" t="s">
        <v>767</v>
      </c>
      <c r="E9" s="917"/>
      <c r="F9" s="266"/>
      <c r="G9" s="271">
        <v>0.15</v>
      </c>
      <c r="H9" s="57"/>
      <c r="I9" s="57"/>
      <c r="J9" s="275"/>
      <c r="K9" s="920" t="s">
        <v>992</v>
      </c>
      <c r="L9" s="920"/>
    </row>
    <row r="10" spans="2:12" ht="21" customHeight="1">
      <c r="B10" s="935"/>
      <c r="C10" s="264" t="s">
        <v>6</v>
      </c>
      <c r="D10" s="917" t="s">
        <v>210</v>
      </c>
      <c r="E10" s="917"/>
      <c r="F10" s="918">
        <f>'設計 計算書'!P23</f>
        <v>72</v>
      </c>
      <c r="G10" s="919"/>
      <c r="H10" s="57" t="s">
        <v>955</v>
      </c>
      <c r="I10" s="57"/>
      <c r="J10" s="275"/>
      <c r="K10" s="920" t="s">
        <v>953</v>
      </c>
      <c r="L10" s="920"/>
    </row>
    <row r="11" spans="2:12" ht="21" customHeight="1">
      <c r="B11" s="935"/>
      <c r="C11" s="264" t="s">
        <v>1091</v>
      </c>
      <c r="D11" s="938" t="s">
        <v>254</v>
      </c>
      <c r="E11" s="939"/>
      <c r="F11" s="269">
        <v>0.6</v>
      </c>
      <c r="G11" s="273">
        <v>1</v>
      </c>
      <c r="H11" s="274">
        <v>1.4</v>
      </c>
      <c r="I11" s="57"/>
      <c r="J11" s="275"/>
      <c r="K11" s="940" t="s">
        <v>308</v>
      </c>
      <c r="L11" s="941"/>
    </row>
    <row r="12" spans="2:12" ht="21" customHeight="1">
      <c r="B12" s="935"/>
      <c r="C12" s="264" t="s">
        <v>1077</v>
      </c>
      <c r="D12" s="917" t="s">
        <v>551</v>
      </c>
      <c r="E12" s="917"/>
      <c r="F12" s="918">
        <f>'設計 計算書'!P30</f>
        <v>41</v>
      </c>
      <c r="G12" s="919"/>
      <c r="H12" s="57" t="s">
        <v>522</v>
      </c>
      <c r="I12" s="57"/>
      <c r="J12" s="275"/>
      <c r="K12" s="936" t="s">
        <v>697</v>
      </c>
      <c r="L12" s="937"/>
    </row>
    <row r="13" spans="2:12" ht="21" customHeight="1">
      <c r="B13" s="935"/>
      <c r="C13" s="264" t="s">
        <v>559</v>
      </c>
      <c r="D13" s="917" t="s">
        <v>217</v>
      </c>
      <c r="E13" s="917"/>
      <c r="F13" s="918">
        <f>'設計 計算書'!G38</f>
        <v>0</v>
      </c>
      <c r="G13" s="919"/>
      <c r="H13" s="57" t="s">
        <v>58</v>
      </c>
      <c r="I13" s="57"/>
      <c r="J13" s="275"/>
      <c r="K13" s="920"/>
      <c r="L13" s="920"/>
    </row>
    <row r="14" spans="2:12" ht="21" customHeight="1">
      <c r="B14" s="935"/>
      <c r="C14" s="264" t="s">
        <v>740</v>
      </c>
      <c r="D14" s="917" t="s">
        <v>53</v>
      </c>
      <c r="E14" s="917"/>
      <c r="F14" s="918">
        <f>'設計 計算書'!L40</f>
        <v>0</v>
      </c>
      <c r="G14" s="919"/>
      <c r="H14" s="57" t="s">
        <v>619</v>
      </c>
      <c r="I14" s="57"/>
      <c r="J14" s="275"/>
      <c r="K14" s="920"/>
      <c r="L14" s="920"/>
    </row>
    <row r="15" spans="2:12" ht="21" customHeight="1">
      <c r="B15" s="921">
        <v>5</v>
      </c>
      <c r="C15" s="923" t="s">
        <v>830</v>
      </c>
      <c r="D15" s="924"/>
      <c r="E15" s="925"/>
      <c r="F15" s="929"/>
      <c r="G15" s="930"/>
      <c r="H15" s="930"/>
      <c r="I15" s="930"/>
      <c r="J15" s="930"/>
      <c r="K15" s="930"/>
      <c r="L15" s="931"/>
    </row>
    <row r="16" spans="2:12" ht="21" customHeight="1">
      <c r="B16" s="922"/>
      <c r="C16" s="926"/>
      <c r="D16" s="927"/>
      <c r="E16" s="928"/>
      <c r="F16" s="932"/>
      <c r="G16" s="933"/>
      <c r="H16" s="933"/>
      <c r="I16" s="933"/>
      <c r="J16" s="933"/>
      <c r="K16" s="933"/>
      <c r="L16" s="934"/>
    </row>
  </sheetData>
  <mergeCells count="34">
    <mergeCell ref="B2:L2"/>
    <mergeCell ref="C3:E3"/>
    <mergeCell ref="F3:L3"/>
    <mergeCell ref="C4:E4"/>
    <mergeCell ref="G4:I4"/>
    <mergeCell ref="C5:E5"/>
    <mergeCell ref="F5:G5"/>
    <mergeCell ref="H5:I5"/>
    <mergeCell ref="J5:L5"/>
    <mergeCell ref="C6:L6"/>
    <mergeCell ref="D11:E11"/>
    <mergeCell ref="K11:L11"/>
    <mergeCell ref="D7:E7"/>
    <mergeCell ref="K7:L7"/>
    <mergeCell ref="D8:E8"/>
    <mergeCell ref="K8:L8"/>
    <mergeCell ref="D9:E9"/>
    <mergeCell ref="K9:L9"/>
    <mergeCell ref="D14:E14"/>
    <mergeCell ref="F14:G14"/>
    <mergeCell ref="K14:L14"/>
    <mergeCell ref="B15:B16"/>
    <mergeCell ref="C15:E16"/>
    <mergeCell ref="F15:L16"/>
    <mergeCell ref="B6:B14"/>
    <mergeCell ref="D12:E12"/>
    <mergeCell ref="F12:G12"/>
    <mergeCell ref="K12:L12"/>
    <mergeCell ref="D13:E13"/>
    <mergeCell ref="F13:G13"/>
    <mergeCell ref="K13:L13"/>
    <mergeCell ref="D10:E10"/>
    <mergeCell ref="F10:G10"/>
    <mergeCell ref="K10:L10"/>
  </mergeCells>
  <phoneticPr fontId="21"/>
  <pageMargins left="0.59055118110236227" right="0.59055118110236227" top="0.78740157480314965" bottom="0.39370078740157483" header="0.31496062992125984" footer="0.35433070866141736"/>
  <pageSetup paperSize="9" orientation="landscape" horizontalDpi="65532" r:id="rId1"/>
  <headerFooter alignWithMargins="0">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C1:V124"/>
  <sheetViews>
    <sheetView showGridLines="0" view="pageBreakPreview" zoomScaleSheetLayoutView="100" workbookViewId="0">
      <selection sqref="A1:XFD1048576"/>
    </sheetView>
  </sheetViews>
  <sheetFormatPr defaultColWidth="9" defaultRowHeight="12.75"/>
  <cols>
    <col min="1" max="1" width="2.33203125" style="276" customWidth="1"/>
    <col min="2" max="2" width="7.21875" style="276" customWidth="1"/>
    <col min="3" max="3" width="3.33203125" style="276" customWidth="1"/>
    <col min="4" max="4" width="21.21875" style="276" customWidth="1"/>
    <col min="5" max="5" width="2.44140625" style="276" customWidth="1"/>
    <col min="6" max="6" width="1.21875" style="276" customWidth="1"/>
    <col min="7" max="7" width="11" style="276" customWidth="1"/>
    <col min="8" max="8" width="3.77734375" style="277" customWidth="1"/>
    <col min="9" max="9" width="11" style="276" customWidth="1"/>
    <col min="10" max="10" width="1.88671875" style="276" customWidth="1"/>
    <col min="11" max="11" width="1.88671875" style="277" customWidth="1"/>
    <col min="12" max="12" width="11" style="276" customWidth="1"/>
    <col min="13" max="13" width="1.21875" style="276" customWidth="1"/>
    <col min="14" max="14" width="1.21875" style="277" customWidth="1"/>
    <col min="15" max="15" width="4" style="276" customWidth="1"/>
    <col min="16" max="16" width="4.21875" style="276" customWidth="1"/>
    <col min="17" max="17" width="11.88671875" style="276" customWidth="1"/>
    <col min="18" max="18" width="5" style="276" customWidth="1"/>
    <col min="19" max="19" width="7.77734375" style="276" customWidth="1"/>
    <col min="20" max="20" width="9" style="276" customWidth="1"/>
    <col min="21" max="21" width="31.33203125" style="276" customWidth="1"/>
    <col min="22" max="22" width="9" style="276" customWidth="1"/>
    <col min="23" max="16384" width="9" style="276"/>
  </cols>
  <sheetData>
    <row r="1" spans="3:18" ht="15" customHeight="1"/>
    <row r="2" spans="3:18" ht="15" customHeight="1">
      <c r="D2" s="276" t="s">
        <v>643</v>
      </c>
      <c r="H2" s="326"/>
      <c r="I2" s="313"/>
      <c r="J2" s="963"/>
      <c r="K2" s="963"/>
      <c r="M2" s="969"/>
      <c r="N2" s="969"/>
      <c r="P2" s="382">
        <v>31</v>
      </c>
      <c r="Q2" s="276" t="s">
        <v>212</v>
      </c>
    </row>
    <row r="3" spans="3:18" ht="7.5" customHeight="1"/>
    <row r="4" spans="3:18" ht="14.25" customHeight="1">
      <c r="C4" s="278"/>
      <c r="D4" s="285" t="s">
        <v>555</v>
      </c>
      <c r="E4" s="285"/>
      <c r="F4" s="285"/>
      <c r="G4" s="285"/>
      <c r="H4" s="335"/>
      <c r="I4" s="285"/>
      <c r="J4" s="285"/>
      <c r="K4" s="335"/>
      <c r="L4" s="285"/>
      <c r="M4" s="285"/>
      <c r="N4" s="335"/>
      <c r="O4" s="285"/>
      <c r="P4" s="285"/>
      <c r="Q4" s="285"/>
      <c r="R4" s="388"/>
    </row>
    <row r="5" spans="3:18" ht="13.5" customHeight="1">
      <c r="C5" s="279"/>
      <c r="D5" s="286"/>
      <c r="E5" s="286"/>
      <c r="F5" s="286"/>
      <c r="G5" s="286"/>
      <c r="H5" s="325"/>
      <c r="I5" s="286"/>
      <c r="J5" s="286"/>
      <c r="K5" s="325"/>
      <c r="L5" s="965"/>
      <c r="M5" s="965"/>
      <c r="N5" s="968"/>
      <c r="O5" s="968"/>
      <c r="P5" s="286"/>
      <c r="Q5" s="286"/>
      <c r="R5" s="389"/>
    </row>
    <row r="6" spans="3:18" ht="13.5" customHeight="1">
      <c r="C6" s="279"/>
      <c r="D6" s="287" t="s">
        <v>1071</v>
      </c>
      <c r="E6" s="278" t="s">
        <v>519</v>
      </c>
      <c r="F6" s="313"/>
      <c r="G6" s="324">
        <v>12.54</v>
      </c>
      <c r="H6" s="326" t="s">
        <v>833</v>
      </c>
      <c r="I6" s="313" t="s">
        <v>1129</v>
      </c>
      <c r="J6" s="313"/>
      <c r="K6" s="326"/>
      <c r="L6" s="319"/>
      <c r="M6" s="319"/>
      <c r="N6" s="964"/>
      <c r="O6" s="964"/>
      <c r="P6" s="313"/>
      <c r="Q6" s="313"/>
      <c r="R6" s="390"/>
    </row>
    <row r="7" spans="3:18" ht="7.5" customHeight="1">
      <c r="C7" s="279"/>
      <c r="D7" s="288"/>
      <c r="E7" s="292"/>
      <c r="F7" s="286"/>
      <c r="G7" s="325"/>
      <c r="H7" s="337"/>
      <c r="I7" s="286"/>
      <c r="J7" s="286"/>
      <c r="K7" s="325"/>
      <c r="L7" s="965"/>
      <c r="M7" s="965"/>
      <c r="N7" s="966"/>
      <c r="O7" s="966"/>
      <c r="P7" s="286"/>
      <c r="Q7" s="286"/>
      <c r="R7" s="389"/>
    </row>
    <row r="8" spans="3:18" ht="7.5" customHeight="1">
      <c r="C8" s="279"/>
      <c r="D8" s="287"/>
      <c r="E8" s="279"/>
      <c r="F8" s="313"/>
      <c r="G8" s="326"/>
      <c r="H8" s="326"/>
      <c r="I8" s="313"/>
      <c r="J8" s="313"/>
      <c r="K8" s="326"/>
      <c r="L8" s="963"/>
      <c r="M8" s="963"/>
      <c r="N8" s="967"/>
      <c r="O8" s="967"/>
      <c r="P8" s="313"/>
      <c r="Q8" s="313"/>
      <c r="R8" s="390"/>
    </row>
    <row r="9" spans="3:18" ht="13.5" customHeight="1">
      <c r="C9" s="279"/>
      <c r="D9" s="280" t="s">
        <v>234</v>
      </c>
      <c r="E9" s="279" t="s">
        <v>519</v>
      </c>
      <c r="F9" s="313"/>
      <c r="G9" s="324">
        <v>12.54</v>
      </c>
      <c r="H9" s="326" t="s">
        <v>833</v>
      </c>
      <c r="I9" s="340">
        <f>SUM($Q$24:$Q$26)</f>
        <v>4.7399999999999993</v>
      </c>
      <c r="J9" s="313" t="s">
        <v>519</v>
      </c>
      <c r="K9" s="326"/>
      <c r="L9" s="360">
        <f>$G$9*$I$9</f>
        <v>59.439599999999984</v>
      </c>
      <c r="M9" s="313"/>
      <c r="N9" s="326"/>
      <c r="O9" s="313"/>
      <c r="P9" s="313"/>
      <c r="Q9" s="313"/>
      <c r="R9" s="390"/>
    </row>
    <row r="10" spans="3:18" ht="13.5" customHeight="1">
      <c r="C10" s="279"/>
      <c r="D10" s="289"/>
      <c r="E10" s="303"/>
      <c r="F10" s="314"/>
      <c r="G10" s="327"/>
      <c r="H10" s="338"/>
      <c r="I10" s="314"/>
      <c r="J10" s="314"/>
      <c r="K10" s="338"/>
      <c r="L10" s="313"/>
      <c r="M10" s="314"/>
      <c r="N10" s="338"/>
      <c r="O10" s="314"/>
      <c r="P10" s="314"/>
      <c r="Q10" s="314"/>
      <c r="R10" s="391"/>
    </row>
    <row r="11" spans="3:18" ht="13.5" customHeight="1">
      <c r="C11" s="279"/>
      <c r="D11" s="290" t="s">
        <v>33</v>
      </c>
      <c r="E11" s="304" t="s">
        <v>519</v>
      </c>
      <c r="F11" s="315"/>
      <c r="G11" s="328">
        <v>12.54</v>
      </c>
      <c r="H11" s="339" t="s">
        <v>833</v>
      </c>
      <c r="I11" s="341">
        <f>SUM($Q$30:$Q$32)</f>
        <v>0</v>
      </c>
      <c r="J11" s="315" t="s">
        <v>519</v>
      </c>
      <c r="K11" s="339"/>
      <c r="L11" s="360">
        <f>$G$11*$I$11</f>
        <v>0</v>
      </c>
      <c r="M11" s="315"/>
      <c r="N11" s="339"/>
      <c r="O11" s="315"/>
      <c r="P11" s="315"/>
      <c r="Q11" s="315"/>
      <c r="R11" s="392"/>
    </row>
    <row r="12" spans="3:18" ht="15" customHeight="1">
      <c r="C12" s="279"/>
      <c r="D12" s="289"/>
      <c r="E12" s="303"/>
      <c r="F12" s="314"/>
      <c r="G12" s="327"/>
      <c r="H12" s="338"/>
      <c r="I12" s="314"/>
      <c r="J12" s="314"/>
      <c r="K12" s="338"/>
      <c r="L12" s="313"/>
      <c r="M12" s="314"/>
      <c r="N12" s="338"/>
      <c r="O12" s="314"/>
      <c r="P12" s="314"/>
      <c r="Q12" s="314"/>
      <c r="R12" s="391"/>
    </row>
    <row r="13" spans="3:18" ht="13.5" customHeight="1">
      <c r="C13" s="279"/>
      <c r="D13" s="290" t="s">
        <v>330</v>
      </c>
      <c r="E13" s="304" t="s">
        <v>519</v>
      </c>
      <c r="F13" s="315"/>
      <c r="G13" s="328">
        <v>12.54</v>
      </c>
      <c r="H13" s="339" t="s">
        <v>833</v>
      </c>
      <c r="I13" s="341">
        <f>SUM($Q$36:$Q$38)</f>
        <v>0</v>
      </c>
      <c r="J13" s="315" t="s">
        <v>519</v>
      </c>
      <c r="K13" s="339"/>
      <c r="L13" s="360">
        <f>$G$13*$I$13</f>
        <v>0</v>
      </c>
      <c r="M13" s="315"/>
      <c r="N13" s="339"/>
      <c r="O13" s="315"/>
      <c r="P13" s="315"/>
      <c r="Q13" s="315"/>
      <c r="R13" s="392"/>
    </row>
    <row r="14" spans="3:18" ht="13.5" customHeight="1">
      <c r="C14" s="279"/>
      <c r="D14" s="289"/>
      <c r="E14" s="303"/>
      <c r="F14" s="314"/>
      <c r="G14" s="314"/>
      <c r="H14" s="338"/>
      <c r="I14" s="314"/>
      <c r="J14" s="314"/>
      <c r="K14" s="338"/>
      <c r="L14" s="361"/>
      <c r="M14" s="314"/>
      <c r="N14" s="338"/>
      <c r="O14" s="314"/>
      <c r="P14" s="314"/>
      <c r="Q14" s="314"/>
      <c r="R14" s="391"/>
    </row>
    <row r="15" spans="3:18" ht="13.5" customHeight="1">
      <c r="C15" s="279"/>
      <c r="D15" s="291"/>
      <c r="E15" s="279"/>
      <c r="F15" s="313"/>
      <c r="H15" s="326"/>
      <c r="I15" s="313"/>
      <c r="J15" s="313"/>
      <c r="K15" s="326"/>
      <c r="M15" s="313"/>
      <c r="N15" s="326"/>
      <c r="O15" s="313"/>
      <c r="P15" s="313"/>
      <c r="Q15" s="313"/>
      <c r="R15" s="390"/>
    </row>
    <row r="16" spans="3:18" ht="13.5" customHeight="1">
      <c r="C16" s="279"/>
      <c r="D16" s="280"/>
      <c r="E16" s="279"/>
      <c r="F16" s="313"/>
      <c r="G16" s="313" t="s">
        <v>579</v>
      </c>
      <c r="H16" s="326"/>
      <c r="I16" s="313"/>
      <c r="J16" s="313" t="s">
        <v>519</v>
      </c>
      <c r="K16" s="326"/>
      <c r="L16" s="360">
        <f>SUM($L$9:$L$13)</f>
        <v>59.439599999999984</v>
      </c>
      <c r="M16" s="313"/>
      <c r="N16" s="326"/>
      <c r="O16" s="313"/>
      <c r="P16" s="313"/>
      <c r="Q16" s="313"/>
      <c r="R16" s="390"/>
    </row>
    <row r="17" spans="3:22" ht="7.5" customHeight="1">
      <c r="C17" s="279"/>
      <c r="D17" s="280"/>
      <c r="E17" s="279"/>
      <c r="F17" s="313"/>
      <c r="G17" s="313"/>
      <c r="H17" s="326"/>
      <c r="I17" s="313"/>
      <c r="J17" s="313"/>
      <c r="K17" s="326"/>
      <c r="L17" s="313"/>
      <c r="M17" s="313"/>
      <c r="N17" s="326"/>
      <c r="O17" s="313"/>
      <c r="P17" s="313"/>
      <c r="Q17" s="313"/>
      <c r="R17" s="390"/>
    </row>
    <row r="18" spans="3:22" ht="7.5" customHeight="1">
      <c r="C18" s="279"/>
      <c r="D18" s="280"/>
      <c r="E18" s="279"/>
      <c r="F18" s="313"/>
      <c r="G18" s="313"/>
      <c r="H18" s="326"/>
      <c r="I18" s="313"/>
      <c r="J18" s="313"/>
      <c r="K18" s="326"/>
      <c r="L18" s="313"/>
      <c r="M18" s="313"/>
      <c r="N18" s="326"/>
      <c r="O18" s="313"/>
      <c r="P18" s="313"/>
      <c r="Q18" s="313"/>
      <c r="R18" s="390"/>
    </row>
    <row r="19" spans="3:22" ht="7.5" customHeight="1">
      <c r="C19" s="279"/>
      <c r="D19" s="288"/>
      <c r="E19" s="292"/>
      <c r="F19" s="286"/>
      <c r="G19" s="286"/>
      <c r="H19" s="325"/>
      <c r="I19" s="286"/>
      <c r="J19" s="286"/>
      <c r="K19" s="325"/>
      <c r="L19" s="286"/>
      <c r="M19" s="286"/>
      <c r="N19" s="325"/>
      <c r="O19" s="286"/>
      <c r="P19" s="286"/>
      <c r="Q19" s="286"/>
      <c r="R19" s="389"/>
    </row>
    <row r="20" spans="3:22" ht="13.5" customHeight="1">
      <c r="C20" s="280"/>
      <c r="D20" s="278" t="s">
        <v>89</v>
      </c>
      <c r="E20" s="285"/>
      <c r="F20" s="285"/>
      <c r="G20" s="285"/>
      <c r="H20" s="335"/>
      <c r="I20" s="285"/>
      <c r="J20" s="285"/>
      <c r="K20" s="335"/>
      <c r="L20" s="285"/>
      <c r="M20" s="285"/>
      <c r="N20" s="335"/>
      <c r="O20" s="285"/>
      <c r="P20" s="285"/>
      <c r="Q20" s="285"/>
      <c r="R20" s="388"/>
      <c r="T20" s="99" t="s">
        <v>43</v>
      </c>
      <c r="U20" s="258"/>
      <c r="V20" s="114" t="s">
        <v>708</v>
      </c>
    </row>
    <row r="21" spans="3:22" ht="13.5" customHeight="1">
      <c r="C21" s="279"/>
      <c r="D21" s="292"/>
      <c r="E21" s="286"/>
      <c r="F21" s="286"/>
      <c r="G21" s="286"/>
      <c r="H21" s="325"/>
      <c r="I21" s="286"/>
      <c r="J21" s="286"/>
      <c r="K21" s="325"/>
      <c r="L21" s="286"/>
      <c r="M21" s="286"/>
      <c r="N21" s="325"/>
      <c r="O21" s="286"/>
      <c r="P21" s="286"/>
      <c r="Q21" s="286"/>
      <c r="R21" s="389"/>
      <c r="T21" s="853" t="s">
        <v>694</v>
      </c>
      <c r="U21" s="959" t="s">
        <v>1057</v>
      </c>
      <c r="V21" s="961">
        <v>1</v>
      </c>
    </row>
    <row r="22" spans="3:22" ht="13.5" customHeight="1">
      <c r="C22" s="281"/>
      <c r="D22" s="950" t="s">
        <v>1035</v>
      </c>
      <c r="E22" s="281" t="s">
        <v>519</v>
      </c>
      <c r="F22" s="316" t="s">
        <v>945</v>
      </c>
      <c r="G22" s="329" t="s">
        <v>1081</v>
      </c>
      <c r="H22" s="326" t="s">
        <v>833</v>
      </c>
      <c r="I22" s="329" t="s">
        <v>670</v>
      </c>
      <c r="J22" s="313"/>
      <c r="K22" s="326" t="s">
        <v>833</v>
      </c>
      <c r="L22" s="362" t="s">
        <v>1128</v>
      </c>
      <c r="M22" s="371" t="s">
        <v>274</v>
      </c>
      <c r="N22" s="951"/>
      <c r="O22" s="951"/>
      <c r="P22" s="951"/>
      <c r="Q22" s="313"/>
      <c r="R22" s="390"/>
      <c r="T22" s="854"/>
      <c r="U22" s="960"/>
      <c r="V22" s="956"/>
    </row>
    <row r="23" spans="3:22" ht="13.5" customHeight="1">
      <c r="C23" s="281"/>
      <c r="D23" s="950"/>
      <c r="L23" s="363"/>
      <c r="M23" s="371"/>
      <c r="N23" s="951"/>
      <c r="O23" s="951"/>
      <c r="P23" s="951"/>
      <c r="Q23" s="313"/>
      <c r="R23" s="390"/>
      <c r="T23" s="854" t="s">
        <v>848</v>
      </c>
      <c r="U23" s="962" t="s">
        <v>535</v>
      </c>
      <c r="V23" s="956">
        <v>0.7</v>
      </c>
    </row>
    <row r="24" spans="3:22" ht="13.5" customHeight="1">
      <c r="C24" s="282"/>
      <c r="D24" s="293" t="s">
        <v>694</v>
      </c>
      <c r="E24" s="305"/>
      <c r="F24" s="317" t="s">
        <v>854</v>
      </c>
      <c r="G24" s="330">
        <f>'設計 入力表２（図面目録）'!E42</f>
        <v>3</v>
      </c>
      <c r="H24" s="317" t="s">
        <v>833</v>
      </c>
      <c r="I24" s="342">
        <v>1</v>
      </c>
      <c r="J24" s="352"/>
      <c r="K24" s="357" t="s">
        <v>833</v>
      </c>
      <c r="L24" s="357">
        <v>0.6</v>
      </c>
      <c r="M24" s="354" t="s">
        <v>274</v>
      </c>
      <c r="N24" s="317"/>
      <c r="O24" s="378"/>
      <c r="P24" s="383"/>
      <c r="Q24" s="386">
        <f>$G$24*$I$24*$L$24</f>
        <v>1.7999999999999998</v>
      </c>
      <c r="R24" s="393"/>
      <c r="T24" s="854"/>
      <c r="U24" s="960"/>
      <c r="V24" s="956"/>
    </row>
    <row r="25" spans="3:22" ht="13.5" customHeight="1">
      <c r="C25" s="282"/>
      <c r="D25" s="293" t="s">
        <v>848</v>
      </c>
      <c r="E25" s="306" t="s">
        <v>519</v>
      </c>
      <c r="F25" s="317" t="s">
        <v>854</v>
      </c>
      <c r="G25" s="331">
        <f>'設計 入力表２（図面目録）'!E43</f>
        <v>7</v>
      </c>
      <c r="H25" s="317" t="s">
        <v>833</v>
      </c>
      <c r="I25" s="343">
        <v>0.7</v>
      </c>
      <c r="J25" s="353"/>
      <c r="K25" s="357" t="s">
        <v>833</v>
      </c>
      <c r="L25" s="364">
        <v>0.6</v>
      </c>
      <c r="M25" s="354" t="s">
        <v>274</v>
      </c>
      <c r="N25" s="354"/>
      <c r="O25" s="379"/>
      <c r="P25" s="384" t="s">
        <v>519</v>
      </c>
      <c r="Q25" s="386">
        <f>$G$25*$I$25*$L$25</f>
        <v>2.9399999999999995</v>
      </c>
      <c r="R25" s="393"/>
      <c r="T25" s="854" t="s">
        <v>849</v>
      </c>
      <c r="U25" s="863" t="s">
        <v>1151</v>
      </c>
      <c r="V25" s="956">
        <v>0.4</v>
      </c>
    </row>
    <row r="26" spans="3:22" ht="13.5" customHeight="1">
      <c r="C26" s="282"/>
      <c r="D26" s="293" t="s">
        <v>849</v>
      </c>
      <c r="E26" s="306"/>
      <c r="F26" s="317" t="s">
        <v>854</v>
      </c>
      <c r="G26" s="331">
        <f>'設計 入力表２（図面目録）'!E44</f>
        <v>0</v>
      </c>
      <c r="H26" s="317" t="s">
        <v>833</v>
      </c>
      <c r="I26" s="344">
        <v>0.4</v>
      </c>
      <c r="J26" s="354"/>
      <c r="K26" s="357" t="s">
        <v>833</v>
      </c>
      <c r="L26" s="365">
        <v>0.6</v>
      </c>
      <c r="M26" s="354" t="s">
        <v>274</v>
      </c>
      <c r="N26" s="354"/>
      <c r="O26" s="379"/>
      <c r="P26" s="384"/>
      <c r="Q26" s="386">
        <f>$G$26*$I$26*$L$26</f>
        <v>0</v>
      </c>
      <c r="R26" s="393"/>
      <c r="T26" s="867"/>
      <c r="U26" s="868"/>
      <c r="V26" s="957"/>
    </row>
    <row r="27" spans="3:22" ht="13.5" customHeight="1">
      <c r="C27" s="282"/>
      <c r="D27" s="294"/>
      <c r="E27" s="307"/>
      <c r="F27" s="318"/>
      <c r="G27" s="325"/>
      <c r="H27" s="325"/>
      <c r="I27" s="345"/>
      <c r="J27" s="286"/>
      <c r="K27" s="325"/>
      <c r="L27" s="318"/>
      <c r="M27" s="372"/>
      <c r="N27" s="318"/>
      <c r="O27" s="286"/>
      <c r="P27" s="286"/>
      <c r="Q27" s="286"/>
      <c r="R27" s="389"/>
      <c r="U27" s="958" t="s">
        <v>1152</v>
      </c>
      <c r="V27" s="958"/>
    </row>
    <row r="28" spans="3:22" ht="13.5" customHeight="1">
      <c r="C28" s="281"/>
      <c r="D28" s="955" t="s">
        <v>130</v>
      </c>
      <c r="E28" s="281" t="s">
        <v>519</v>
      </c>
      <c r="F28" s="316" t="s">
        <v>945</v>
      </c>
      <c r="G28" s="326" t="s">
        <v>1081</v>
      </c>
      <c r="H28" s="326" t="s">
        <v>833</v>
      </c>
      <c r="I28" s="346" t="s">
        <v>670</v>
      </c>
      <c r="J28" s="313"/>
      <c r="K28" s="326" t="s">
        <v>833</v>
      </c>
      <c r="L28" s="362" t="s">
        <v>1128</v>
      </c>
      <c r="M28" s="371" t="s">
        <v>274</v>
      </c>
      <c r="N28" s="951"/>
      <c r="O28" s="951"/>
      <c r="P28" s="951"/>
      <c r="Q28" s="313"/>
      <c r="R28" s="390"/>
      <c r="U28" s="872"/>
      <c r="V28" s="872"/>
    </row>
    <row r="29" spans="3:22" ht="13.5" customHeight="1">
      <c r="C29" s="281"/>
      <c r="D29" s="955"/>
      <c r="G29" s="277"/>
      <c r="I29" s="347"/>
      <c r="L29" s="363"/>
      <c r="M29" s="371"/>
      <c r="N29" s="951"/>
      <c r="O29" s="951"/>
      <c r="P29" s="951"/>
      <c r="Q29" s="313"/>
      <c r="R29" s="390"/>
      <c r="U29" s="872"/>
      <c r="V29" s="872"/>
    </row>
    <row r="30" spans="3:22" ht="13.5" customHeight="1">
      <c r="C30" s="282"/>
      <c r="D30" s="293" t="s">
        <v>694</v>
      </c>
      <c r="E30" s="305"/>
      <c r="F30" s="317" t="s">
        <v>854</v>
      </c>
      <c r="G30" s="330">
        <f>'設計 入力表２（図面目録）'!F42</f>
        <v>0</v>
      </c>
      <c r="H30" s="317" t="s">
        <v>833</v>
      </c>
      <c r="I30" s="342">
        <v>1</v>
      </c>
      <c r="J30" s="352"/>
      <c r="K30" s="357" t="s">
        <v>833</v>
      </c>
      <c r="L30" s="366">
        <v>1</v>
      </c>
      <c r="M30" s="354" t="s">
        <v>274</v>
      </c>
      <c r="N30" s="317"/>
      <c r="O30" s="378"/>
      <c r="P30" s="317"/>
      <c r="Q30" s="386">
        <f>$G$30*$I$30*$L$30</f>
        <v>0</v>
      </c>
      <c r="R30" s="394"/>
      <c r="U30" s="872"/>
      <c r="V30" s="872"/>
    </row>
    <row r="31" spans="3:22" ht="13.5" customHeight="1">
      <c r="C31" s="282"/>
      <c r="D31" s="293" t="s">
        <v>848</v>
      </c>
      <c r="E31" s="306" t="s">
        <v>519</v>
      </c>
      <c r="F31" s="317" t="s">
        <v>854</v>
      </c>
      <c r="G31" s="330">
        <f>'設計 入力表２（図面目録）'!F43</f>
        <v>0</v>
      </c>
      <c r="H31" s="317" t="s">
        <v>833</v>
      </c>
      <c r="I31" s="343">
        <v>0.7</v>
      </c>
      <c r="J31" s="353"/>
      <c r="K31" s="357" t="s">
        <v>833</v>
      </c>
      <c r="L31" s="364">
        <v>1</v>
      </c>
      <c r="M31" s="354" t="s">
        <v>274</v>
      </c>
      <c r="N31" s="317"/>
      <c r="O31" s="380"/>
      <c r="P31" s="354" t="s">
        <v>519</v>
      </c>
      <c r="Q31" s="386">
        <f>$G$31*$I$31*$L$31</f>
        <v>0</v>
      </c>
      <c r="R31" s="394"/>
      <c r="U31" s="872"/>
      <c r="V31" s="872"/>
    </row>
    <row r="32" spans="3:22" ht="13.5" customHeight="1">
      <c r="C32" s="282"/>
      <c r="D32" s="293" t="s">
        <v>849</v>
      </c>
      <c r="E32" s="306"/>
      <c r="F32" s="317" t="s">
        <v>854</v>
      </c>
      <c r="G32" s="330">
        <f>'設計 入力表２（図面目録）'!F44</f>
        <v>0</v>
      </c>
      <c r="H32" s="317" t="s">
        <v>833</v>
      </c>
      <c r="I32" s="344">
        <v>0.4</v>
      </c>
      <c r="J32" s="354"/>
      <c r="K32" s="357" t="s">
        <v>833</v>
      </c>
      <c r="L32" s="365">
        <v>1</v>
      </c>
      <c r="M32" s="354" t="s">
        <v>274</v>
      </c>
      <c r="N32" s="317"/>
      <c r="O32" s="380"/>
      <c r="P32" s="354"/>
      <c r="Q32" s="386">
        <f>$G$32*$I$32*$L$32</f>
        <v>0</v>
      </c>
      <c r="R32" s="394"/>
    </row>
    <row r="33" spans="3:18" ht="13.5" customHeight="1">
      <c r="C33" s="282"/>
      <c r="D33" s="294"/>
      <c r="E33" s="307"/>
      <c r="F33" s="318"/>
      <c r="G33" s="325"/>
      <c r="H33" s="325"/>
      <c r="I33" s="345"/>
      <c r="J33" s="286"/>
      <c r="K33" s="325"/>
      <c r="L33" s="318"/>
      <c r="M33" s="372"/>
      <c r="N33" s="318"/>
      <c r="O33" s="286"/>
      <c r="P33" s="286"/>
      <c r="Q33" s="286"/>
      <c r="R33" s="389"/>
    </row>
    <row r="34" spans="3:18" ht="13.5" customHeight="1">
      <c r="C34" s="281"/>
      <c r="D34" s="295" t="s">
        <v>544</v>
      </c>
      <c r="E34" s="281" t="s">
        <v>519</v>
      </c>
      <c r="F34" s="316" t="s">
        <v>945</v>
      </c>
      <c r="G34" s="326" t="s">
        <v>1081</v>
      </c>
      <c r="H34" s="326" t="s">
        <v>833</v>
      </c>
      <c r="I34" s="346" t="s">
        <v>670</v>
      </c>
      <c r="J34" s="313"/>
      <c r="K34" s="326" t="s">
        <v>833</v>
      </c>
      <c r="L34" s="362" t="s">
        <v>1128</v>
      </c>
      <c r="M34" s="371" t="s">
        <v>274</v>
      </c>
      <c r="N34" s="376"/>
      <c r="O34" s="376"/>
      <c r="P34" s="376"/>
      <c r="Q34" s="313"/>
      <c r="R34" s="390"/>
    </row>
    <row r="35" spans="3:18" ht="13.5" customHeight="1">
      <c r="C35" s="281"/>
      <c r="D35" s="295"/>
      <c r="G35" s="277"/>
      <c r="I35" s="347"/>
      <c r="L35" s="363"/>
      <c r="M35" s="371"/>
      <c r="N35" s="376"/>
      <c r="O35" s="376"/>
      <c r="P35" s="376"/>
      <c r="Q35" s="313"/>
      <c r="R35" s="390"/>
    </row>
    <row r="36" spans="3:18" ht="13.5" customHeight="1">
      <c r="C36" s="282"/>
      <c r="D36" s="293" t="s">
        <v>694</v>
      </c>
      <c r="E36" s="305"/>
      <c r="F36" s="317" t="s">
        <v>854</v>
      </c>
      <c r="G36" s="330">
        <f>'設計 入力表２（図面目録）'!G42</f>
        <v>0</v>
      </c>
      <c r="H36" s="317" t="s">
        <v>833</v>
      </c>
      <c r="I36" s="342">
        <v>1</v>
      </c>
      <c r="J36" s="352"/>
      <c r="K36" s="357" t="s">
        <v>833</v>
      </c>
      <c r="L36" s="357">
        <v>1.4</v>
      </c>
      <c r="M36" s="354" t="s">
        <v>274</v>
      </c>
      <c r="N36" s="317"/>
      <c r="O36" s="378"/>
      <c r="P36" s="383"/>
      <c r="Q36" s="386">
        <f>$G$36*$I$36*$L$36</f>
        <v>0</v>
      </c>
      <c r="R36" s="393"/>
    </row>
    <row r="37" spans="3:18" ht="13.5" customHeight="1">
      <c r="C37" s="282"/>
      <c r="D37" s="293" t="s">
        <v>848</v>
      </c>
      <c r="E37" s="306" t="s">
        <v>519</v>
      </c>
      <c r="F37" s="317" t="s">
        <v>854</v>
      </c>
      <c r="G37" s="330">
        <f>'設計 入力表２（図面目録）'!G43</f>
        <v>0</v>
      </c>
      <c r="H37" s="317" t="s">
        <v>833</v>
      </c>
      <c r="I37" s="343">
        <v>0.7</v>
      </c>
      <c r="J37" s="353"/>
      <c r="K37" s="357" t="s">
        <v>833</v>
      </c>
      <c r="L37" s="364">
        <v>1.4</v>
      </c>
      <c r="M37" s="354" t="s">
        <v>274</v>
      </c>
      <c r="N37" s="317"/>
      <c r="O37" s="380"/>
      <c r="P37" s="384" t="s">
        <v>519</v>
      </c>
      <c r="Q37" s="386">
        <f>$G$37*$I$37*$L$37</f>
        <v>0</v>
      </c>
      <c r="R37" s="393"/>
    </row>
    <row r="38" spans="3:18" ht="13.5" customHeight="1">
      <c r="C38" s="282"/>
      <c r="D38" s="293" t="s">
        <v>849</v>
      </c>
      <c r="E38" s="306"/>
      <c r="F38" s="317" t="s">
        <v>854</v>
      </c>
      <c r="G38" s="330">
        <f>'設計 入力表２（図面目録）'!G44</f>
        <v>0</v>
      </c>
      <c r="H38" s="317" t="s">
        <v>833</v>
      </c>
      <c r="I38" s="344">
        <v>0.4</v>
      </c>
      <c r="J38" s="354"/>
      <c r="K38" s="357" t="s">
        <v>833</v>
      </c>
      <c r="L38" s="365">
        <v>1.4</v>
      </c>
      <c r="M38" s="354" t="s">
        <v>274</v>
      </c>
      <c r="N38" s="317"/>
      <c r="O38" s="380"/>
      <c r="P38" s="384"/>
      <c r="Q38" s="386">
        <f>$G$38*$I$38*$L$38</f>
        <v>0</v>
      </c>
      <c r="R38" s="393"/>
    </row>
    <row r="39" spans="3:18" ht="7.5" customHeight="1">
      <c r="C39" s="283"/>
      <c r="D39" s="296"/>
      <c r="E39" s="283"/>
      <c r="F39" s="319"/>
      <c r="G39" s="319"/>
      <c r="H39" s="319"/>
      <c r="I39" s="319"/>
      <c r="J39" s="319"/>
      <c r="K39" s="319"/>
      <c r="L39" s="319"/>
      <c r="M39" s="319"/>
      <c r="N39" s="319"/>
      <c r="O39" s="319"/>
      <c r="P39" s="319"/>
      <c r="Q39" s="319"/>
      <c r="R39" s="395"/>
    </row>
    <row r="40" spans="3:18" ht="7.5" customHeight="1">
      <c r="C40" s="284"/>
      <c r="D40" s="297"/>
      <c r="E40" s="284"/>
      <c r="F40" s="320"/>
      <c r="G40" s="320"/>
      <c r="H40" s="320"/>
      <c r="I40" s="320"/>
      <c r="J40" s="320"/>
      <c r="K40" s="320"/>
      <c r="L40" s="320"/>
      <c r="M40" s="320"/>
      <c r="N40" s="320"/>
      <c r="O40" s="320"/>
      <c r="P40" s="320"/>
      <c r="Q40" s="320"/>
      <c r="R40" s="396"/>
    </row>
    <row r="41" spans="3:18" ht="15" customHeight="1"/>
    <row r="42" spans="3:18" ht="13.5" customHeight="1"/>
    <row r="43" spans="3:18" ht="13.5" customHeight="1">
      <c r="C43" s="278"/>
      <c r="D43" s="285" t="s">
        <v>1002</v>
      </c>
      <c r="E43" s="285"/>
      <c r="F43" s="285"/>
      <c r="G43" s="285"/>
      <c r="H43" s="335"/>
      <c r="I43" s="285"/>
      <c r="J43" s="285"/>
      <c r="K43" s="335"/>
      <c r="L43" s="285"/>
      <c r="M43" s="285"/>
      <c r="N43" s="335"/>
      <c r="O43" s="285"/>
      <c r="P43" s="285"/>
      <c r="Q43" s="285"/>
      <c r="R43" s="388"/>
    </row>
    <row r="44" spans="3:18" ht="13.5" customHeight="1">
      <c r="C44" s="279"/>
      <c r="D44" s="286"/>
      <c r="E44" s="286"/>
      <c r="F44" s="286"/>
      <c r="G44" s="286"/>
      <c r="H44" s="325"/>
      <c r="I44" s="286"/>
      <c r="J44" s="286"/>
      <c r="K44" s="325"/>
      <c r="L44" s="965"/>
      <c r="M44" s="965"/>
      <c r="N44" s="968"/>
      <c r="O44" s="968"/>
      <c r="P44" s="286"/>
      <c r="Q44" s="286"/>
      <c r="R44" s="389"/>
    </row>
    <row r="45" spans="3:18" ht="13.5" customHeight="1">
      <c r="C45" s="279"/>
      <c r="D45" s="287" t="s">
        <v>1071</v>
      </c>
      <c r="E45" s="278" t="s">
        <v>519</v>
      </c>
      <c r="F45" s="313"/>
      <c r="G45" s="324">
        <v>9.3569999999999993</v>
      </c>
      <c r="H45" s="326" t="s">
        <v>833</v>
      </c>
      <c r="I45" s="313" t="s">
        <v>1129</v>
      </c>
      <c r="J45" s="313"/>
      <c r="K45" s="326"/>
      <c r="L45" s="319"/>
      <c r="M45" s="319"/>
      <c r="N45" s="964"/>
      <c r="O45" s="964"/>
      <c r="P45" s="313"/>
      <c r="Q45" s="313"/>
      <c r="R45" s="390"/>
    </row>
    <row r="46" spans="3:18" ht="13.5" customHeight="1">
      <c r="C46" s="279"/>
      <c r="D46" s="288"/>
      <c r="E46" s="292"/>
      <c r="F46" s="286"/>
      <c r="G46" s="325"/>
      <c r="H46" s="337"/>
      <c r="I46" s="286"/>
      <c r="J46" s="286"/>
      <c r="K46" s="325"/>
      <c r="L46" s="965"/>
      <c r="M46" s="965"/>
      <c r="N46" s="966"/>
      <c r="O46" s="966"/>
      <c r="P46" s="286"/>
      <c r="Q46" s="286"/>
      <c r="R46" s="389"/>
    </row>
    <row r="47" spans="3:18" ht="7.5" customHeight="1">
      <c r="C47" s="279"/>
      <c r="D47" s="287"/>
      <c r="E47" s="279"/>
      <c r="F47" s="313"/>
      <c r="G47" s="326"/>
      <c r="H47" s="326"/>
      <c r="I47" s="313"/>
      <c r="J47" s="313"/>
      <c r="K47" s="326"/>
      <c r="L47" s="963"/>
      <c r="M47" s="963"/>
      <c r="N47" s="967"/>
      <c r="O47" s="967"/>
      <c r="P47" s="313"/>
      <c r="Q47" s="313"/>
      <c r="R47" s="390"/>
    </row>
    <row r="48" spans="3:18" ht="13.5" customHeight="1">
      <c r="C48" s="279"/>
      <c r="D48" s="280" t="s">
        <v>234</v>
      </c>
      <c r="E48" s="279" t="s">
        <v>519</v>
      </c>
      <c r="F48" s="313"/>
      <c r="G48" s="324">
        <v>9.3569999999999993</v>
      </c>
      <c r="H48" s="326" t="s">
        <v>833</v>
      </c>
      <c r="I48" s="340">
        <f>SUM($Q$63:$Q$65)</f>
        <v>4.8</v>
      </c>
      <c r="J48" s="313" t="s">
        <v>519</v>
      </c>
      <c r="K48" s="326"/>
      <c r="L48" s="360">
        <f>ROUND($G$48*$I$48,3)</f>
        <v>44.914000000000001</v>
      </c>
      <c r="M48" s="313"/>
      <c r="N48" s="326"/>
      <c r="O48" s="313"/>
      <c r="P48" s="313"/>
      <c r="Q48" s="313"/>
      <c r="R48" s="390"/>
    </row>
    <row r="49" spans="3:18" ht="7.5" customHeight="1">
      <c r="C49" s="279"/>
      <c r="D49" s="289"/>
      <c r="E49" s="303"/>
      <c r="F49" s="314"/>
      <c r="G49" s="327"/>
      <c r="H49" s="338"/>
      <c r="I49" s="314"/>
      <c r="J49" s="314"/>
      <c r="K49" s="338"/>
      <c r="L49" s="313"/>
      <c r="M49" s="314"/>
      <c r="N49" s="338"/>
      <c r="O49" s="314"/>
      <c r="P49" s="314"/>
      <c r="Q49" s="314"/>
      <c r="R49" s="391"/>
    </row>
    <row r="50" spans="3:18" ht="7.5" customHeight="1">
      <c r="C50" s="279"/>
      <c r="D50" s="280"/>
      <c r="E50" s="279"/>
      <c r="G50" s="332"/>
      <c r="L50" s="367"/>
      <c r="R50" s="390"/>
    </row>
    <row r="51" spans="3:18" ht="13.5" customHeight="1">
      <c r="C51" s="279"/>
      <c r="D51" s="280" t="s">
        <v>33</v>
      </c>
      <c r="E51" s="279" t="s">
        <v>519</v>
      </c>
      <c r="F51" s="313"/>
      <c r="G51" s="324">
        <v>9.3569999999999993</v>
      </c>
      <c r="H51" s="326" t="s">
        <v>833</v>
      </c>
      <c r="I51" s="340">
        <f>SUM($Q$69:$Q$71)</f>
        <v>0</v>
      </c>
      <c r="J51" s="313" t="s">
        <v>519</v>
      </c>
      <c r="K51" s="358"/>
      <c r="L51" s="360">
        <f>ROUND($G$51*$I$51,3)</f>
        <v>0</v>
      </c>
      <c r="M51" s="373"/>
      <c r="N51" s="326"/>
      <c r="O51" s="313"/>
      <c r="P51" s="313"/>
      <c r="Q51" s="313"/>
      <c r="R51" s="390"/>
    </row>
    <row r="52" spans="3:18" ht="7.5" customHeight="1">
      <c r="C52" s="279"/>
      <c r="D52" s="280"/>
      <c r="E52" s="279"/>
      <c r="F52" s="313"/>
      <c r="G52" s="324"/>
      <c r="H52" s="326"/>
      <c r="I52" s="313"/>
      <c r="J52" s="313"/>
      <c r="K52" s="326"/>
      <c r="L52" s="368"/>
      <c r="M52" s="313"/>
      <c r="N52" s="326"/>
      <c r="O52" s="313"/>
      <c r="P52" s="313"/>
      <c r="Q52" s="313"/>
      <c r="R52" s="390"/>
    </row>
    <row r="53" spans="3:18" ht="7.5" customHeight="1">
      <c r="C53" s="279"/>
      <c r="D53" s="290"/>
      <c r="E53" s="304"/>
      <c r="F53" s="315"/>
      <c r="G53" s="328"/>
      <c r="H53" s="339"/>
      <c r="I53" s="315"/>
      <c r="J53" s="315"/>
      <c r="K53" s="339"/>
      <c r="L53" s="315"/>
      <c r="M53" s="315"/>
      <c r="N53" s="339"/>
      <c r="O53" s="315"/>
      <c r="P53" s="315"/>
      <c r="Q53" s="315"/>
      <c r="R53" s="392"/>
    </row>
    <row r="54" spans="3:18" ht="13.5" customHeight="1">
      <c r="C54" s="279"/>
      <c r="D54" s="280" t="s">
        <v>330</v>
      </c>
      <c r="E54" s="279" t="s">
        <v>519</v>
      </c>
      <c r="F54" s="313"/>
      <c r="G54" s="324">
        <v>9.3569999999999993</v>
      </c>
      <c r="H54" s="326" t="s">
        <v>833</v>
      </c>
      <c r="I54" s="340">
        <f>SUM($Q$75:$Q$77)</f>
        <v>0</v>
      </c>
      <c r="J54" s="313" t="s">
        <v>519</v>
      </c>
      <c r="K54" s="326"/>
      <c r="L54" s="360">
        <f>ROUND($G$54*$I$54,3)</f>
        <v>0</v>
      </c>
      <c r="M54" s="313"/>
      <c r="N54" s="326"/>
      <c r="O54" s="313"/>
      <c r="P54" s="313"/>
      <c r="Q54" s="313"/>
      <c r="R54" s="390"/>
    </row>
    <row r="55" spans="3:18" ht="7.5" customHeight="1">
      <c r="C55" s="279"/>
      <c r="D55" s="289"/>
      <c r="E55" s="303"/>
      <c r="F55" s="314"/>
      <c r="G55" s="314"/>
      <c r="H55" s="338"/>
      <c r="I55" s="314"/>
      <c r="J55" s="314"/>
      <c r="K55" s="338"/>
      <c r="L55" s="361"/>
      <c r="M55" s="314"/>
      <c r="N55" s="338"/>
      <c r="O55" s="314"/>
      <c r="P55" s="314"/>
      <c r="Q55" s="314"/>
      <c r="R55" s="391"/>
    </row>
    <row r="56" spans="3:18" ht="13.5" customHeight="1">
      <c r="C56" s="279"/>
      <c r="D56" s="291"/>
      <c r="E56" s="279"/>
      <c r="F56" s="313"/>
      <c r="H56" s="326"/>
      <c r="I56" s="313"/>
      <c r="J56" s="313"/>
      <c r="K56" s="326"/>
      <c r="M56" s="313"/>
      <c r="N56" s="326"/>
      <c r="O56" s="313"/>
      <c r="P56" s="313"/>
      <c r="Q56" s="313"/>
      <c r="R56" s="390"/>
    </row>
    <row r="57" spans="3:18" ht="13.5" customHeight="1">
      <c r="C57" s="279"/>
      <c r="D57" s="280"/>
      <c r="E57" s="279"/>
      <c r="F57" s="313"/>
      <c r="G57" s="313" t="s">
        <v>579</v>
      </c>
      <c r="H57" s="326"/>
      <c r="I57" s="313"/>
      <c r="J57" s="313" t="s">
        <v>519</v>
      </c>
      <c r="K57" s="326"/>
      <c r="L57" s="360">
        <f>SUM($L$48:$L$54)</f>
        <v>44.914000000000001</v>
      </c>
      <c r="M57" s="313"/>
      <c r="N57" s="326"/>
      <c r="O57" s="313"/>
      <c r="P57" s="313"/>
      <c r="Q57" s="313"/>
      <c r="R57" s="390"/>
    </row>
    <row r="58" spans="3:18" ht="13.5" customHeight="1">
      <c r="C58" s="279"/>
      <c r="D58" s="288"/>
      <c r="E58" s="292"/>
      <c r="F58" s="286"/>
      <c r="G58" s="286"/>
      <c r="H58" s="325"/>
      <c r="I58" s="286"/>
      <c r="J58" s="286"/>
      <c r="K58" s="325"/>
      <c r="L58" s="286"/>
      <c r="M58" s="286"/>
      <c r="N58" s="325"/>
      <c r="O58" s="286"/>
      <c r="P58" s="286"/>
      <c r="Q58" s="286"/>
      <c r="R58" s="389"/>
    </row>
    <row r="59" spans="3:18" ht="13.5" customHeight="1">
      <c r="C59" s="280"/>
      <c r="D59" s="278" t="s">
        <v>782</v>
      </c>
      <c r="E59" s="285"/>
      <c r="F59" s="285"/>
      <c r="G59" s="285"/>
      <c r="H59" s="335"/>
      <c r="I59" s="285"/>
      <c r="J59" s="285"/>
      <c r="K59" s="335"/>
      <c r="L59" s="285"/>
      <c r="M59" s="285"/>
      <c r="N59" s="335"/>
      <c r="O59" s="285"/>
      <c r="P59" s="285"/>
      <c r="Q59" s="285"/>
      <c r="R59" s="388"/>
    </row>
    <row r="60" spans="3:18" ht="13.5" customHeight="1">
      <c r="C60" s="279"/>
      <c r="D60" s="292"/>
      <c r="E60" s="286"/>
      <c r="F60" s="286"/>
      <c r="G60" s="286"/>
      <c r="H60" s="325"/>
      <c r="I60" s="286"/>
      <c r="J60" s="286"/>
      <c r="K60" s="325"/>
      <c r="L60" s="286"/>
      <c r="M60" s="286"/>
      <c r="N60" s="325"/>
      <c r="O60" s="286"/>
      <c r="P60" s="286"/>
      <c r="Q60" s="286"/>
      <c r="R60" s="389"/>
    </row>
    <row r="61" spans="3:18" ht="13.5" customHeight="1">
      <c r="C61" s="281"/>
      <c r="D61" s="950" t="s">
        <v>1035</v>
      </c>
      <c r="E61" s="281" t="s">
        <v>519</v>
      </c>
      <c r="F61" s="316" t="s">
        <v>945</v>
      </c>
      <c r="G61" s="329" t="s">
        <v>1081</v>
      </c>
      <c r="H61" s="326" t="s">
        <v>833</v>
      </c>
      <c r="I61" s="329" t="s">
        <v>670</v>
      </c>
      <c r="J61" s="313"/>
      <c r="K61" s="326" t="s">
        <v>833</v>
      </c>
      <c r="L61" s="362" t="s">
        <v>1128</v>
      </c>
      <c r="M61" s="371" t="s">
        <v>274</v>
      </c>
      <c r="N61" s="951"/>
      <c r="O61" s="951"/>
      <c r="P61" s="951"/>
      <c r="Q61" s="313"/>
      <c r="R61" s="390"/>
    </row>
    <row r="62" spans="3:18" ht="13.5" customHeight="1">
      <c r="C62" s="281"/>
      <c r="D62" s="950"/>
      <c r="L62" s="363"/>
      <c r="M62" s="371"/>
      <c r="N62" s="951"/>
      <c r="O62" s="951"/>
      <c r="P62" s="951"/>
      <c r="Q62" s="313"/>
      <c r="R62" s="390"/>
    </row>
    <row r="63" spans="3:18" ht="13.5" customHeight="1">
      <c r="C63" s="282"/>
      <c r="D63" s="293" t="s">
        <v>694</v>
      </c>
      <c r="E63" s="305"/>
      <c r="F63" s="317" t="s">
        <v>854</v>
      </c>
      <c r="G63" s="330">
        <f>'設計 入力表２（図面目録）'!L42</f>
        <v>8</v>
      </c>
      <c r="H63" s="317" t="s">
        <v>833</v>
      </c>
      <c r="I63" s="342">
        <v>1</v>
      </c>
      <c r="J63" s="352"/>
      <c r="K63" s="357" t="s">
        <v>833</v>
      </c>
      <c r="L63" s="357">
        <v>0.6</v>
      </c>
      <c r="M63" s="354" t="s">
        <v>274</v>
      </c>
      <c r="N63" s="317"/>
      <c r="O63" s="378"/>
      <c r="P63" s="383"/>
      <c r="Q63" s="386">
        <f>$G$63*$I$63*$L$63</f>
        <v>4.8</v>
      </c>
      <c r="R63" s="393"/>
    </row>
    <row r="64" spans="3:18" ht="13.5" customHeight="1">
      <c r="C64" s="282"/>
      <c r="D64" s="293" t="s">
        <v>848</v>
      </c>
      <c r="E64" s="306" t="s">
        <v>519</v>
      </c>
      <c r="F64" s="317" t="s">
        <v>854</v>
      </c>
      <c r="G64" s="330">
        <f>'設計 入力表２（図面目録）'!L43</f>
        <v>0</v>
      </c>
      <c r="H64" s="317" t="s">
        <v>833</v>
      </c>
      <c r="I64" s="343">
        <v>0.7</v>
      </c>
      <c r="J64" s="353"/>
      <c r="K64" s="357" t="s">
        <v>833</v>
      </c>
      <c r="L64" s="364">
        <v>0.6</v>
      </c>
      <c r="M64" s="354" t="s">
        <v>274</v>
      </c>
      <c r="N64" s="952"/>
      <c r="O64" s="379"/>
      <c r="P64" s="384" t="s">
        <v>519</v>
      </c>
      <c r="Q64" s="386">
        <f>$G$64*$I$64*$L$64</f>
        <v>0</v>
      </c>
      <c r="R64" s="393"/>
    </row>
    <row r="65" spans="3:19" ht="13.5" customHeight="1">
      <c r="C65" s="282"/>
      <c r="D65" s="298" t="s">
        <v>849</v>
      </c>
      <c r="E65" s="308"/>
      <c r="F65" s="321" t="s">
        <v>854</v>
      </c>
      <c r="G65" s="333">
        <f>'設計 入力表２（図面目録）'!L44</f>
        <v>0</v>
      </c>
      <c r="H65" s="321" t="s">
        <v>833</v>
      </c>
      <c r="I65" s="348">
        <v>0.4</v>
      </c>
      <c r="J65" s="355"/>
      <c r="K65" s="359" t="s">
        <v>833</v>
      </c>
      <c r="L65" s="369">
        <v>0.6</v>
      </c>
      <c r="M65" s="355" t="s">
        <v>274</v>
      </c>
      <c r="N65" s="953"/>
      <c r="O65" s="381"/>
      <c r="P65" s="385"/>
      <c r="Q65" s="387">
        <f>$G$65*$I$65*$L$65</f>
        <v>0</v>
      </c>
      <c r="R65" s="397"/>
    </row>
    <row r="66" spans="3:19" ht="13.5" customHeight="1">
      <c r="C66" s="282"/>
      <c r="D66" s="299"/>
      <c r="E66" s="309"/>
      <c r="F66" s="322"/>
      <c r="G66" s="334"/>
      <c r="H66" s="334"/>
      <c r="I66" s="349"/>
      <c r="J66" s="356"/>
      <c r="K66" s="334"/>
      <c r="L66" s="322"/>
      <c r="M66" s="374"/>
      <c r="N66" s="322"/>
      <c r="O66" s="356"/>
      <c r="P66" s="356"/>
      <c r="Q66" s="356"/>
      <c r="R66" s="398"/>
    </row>
    <row r="67" spans="3:19" ht="13.5" customHeight="1">
      <c r="C67" s="281"/>
      <c r="D67" s="954" t="s">
        <v>130</v>
      </c>
      <c r="E67" s="281" t="s">
        <v>519</v>
      </c>
      <c r="F67" s="316" t="s">
        <v>945</v>
      </c>
      <c r="G67" s="326" t="s">
        <v>1081</v>
      </c>
      <c r="H67" s="326" t="s">
        <v>833</v>
      </c>
      <c r="I67" s="346" t="s">
        <v>670</v>
      </c>
      <c r="J67" s="313"/>
      <c r="K67" s="326" t="s">
        <v>833</v>
      </c>
      <c r="L67" s="362" t="s">
        <v>1128</v>
      </c>
      <c r="M67" s="371" t="s">
        <v>274</v>
      </c>
      <c r="N67" s="951"/>
      <c r="O67" s="951"/>
      <c r="P67" s="951"/>
      <c r="Q67" s="313"/>
      <c r="R67" s="390"/>
    </row>
    <row r="68" spans="3:19" ht="13.5" customHeight="1">
      <c r="C68" s="281"/>
      <c r="D68" s="955"/>
      <c r="G68" s="277"/>
      <c r="I68" s="347"/>
      <c r="L68" s="363"/>
      <c r="M68" s="371"/>
      <c r="N68" s="951"/>
      <c r="O68" s="951"/>
      <c r="P68" s="951"/>
      <c r="Q68" s="313"/>
      <c r="R68" s="390"/>
    </row>
    <row r="69" spans="3:19" ht="13.5" customHeight="1">
      <c r="C69" s="282"/>
      <c r="D69" s="293" t="s">
        <v>694</v>
      </c>
      <c r="E69" s="305"/>
      <c r="F69" s="317" t="s">
        <v>854</v>
      </c>
      <c r="G69" s="330">
        <f>'設計 入力表２（図面目録）'!M42</f>
        <v>0</v>
      </c>
      <c r="H69" s="317" t="s">
        <v>833</v>
      </c>
      <c r="I69" s="342">
        <v>1</v>
      </c>
      <c r="J69" s="352"/>
      <c r="K69" s="357" t="s">
        <v>833</v>
      </c>
      <c r="L69" s="366">
        <v>1</v>
      </c>
      <c r="M69" s="354" t="s">
        <v>274</v>
      </c>
      <c r="N69" s="317"/>
      <c r="O69" s="378"/>
      <c r="P69" s="383"/>
      <c r="Q69" s="386">
        <f>$G$69*$I$69*$L$69</f>
        <v>0</v>
      </c>
      <c r="R69" s="393"/>
    </row>
    <row r="70" spans="3:19" ht="13.5" customHeight="1">
      <c r="C70" s="282"/>
      <c r="D70" s="293" t="s">
        <v>848</v>
      </c>
      <c r="E70" s="306" t="s">
        <v>519</v>
      </c>
      <c r="F70" s="317" t="s">
        <v>854</v>
      </c>
      <c r="G70" s="330">
        <f>'設計 入力表２（図面目録）'!M43</f>
        <v>0</v>
      </c>
      <c r="H70" s="317" t="s">
        <v>833</v>
      </c>
      <c r="I70" s="343">
        <v>0.7</v>
      </c>
      <c r="J70" s="353"/>
      <c r="K70" s="357" t="s">
        <v>833</v>
      </c>
      <c r="L70" s="364">
        <v>1</v>
      </c>
      <c r="M70" s="354" t="s">
        <v>274</v>
      </c>
      <c r="N70" s="317"/>
      <c r="O70" s="380"/>
      <c r="P70" s="384" t="s">
        <v>519</v>
      </c>
      <c r="Q70" s="386">
        <f>$G$70*$I$70*$L$70</f>
        <v>0</v>
      </c>
      <c r="R70" s="393"/>
    </row>
    <row r="71" spans="3:19" ht="13.5" customHeight="1">
      <c r="C71" s="282"/>
      <c r="D71" s="293" t="s">
        <v>849</v>
      </c>
      <c r="E71" s="306"/>
      <c r="F71" s="317" t="s">
        <v>854</v>
      </c>
      <c r="G71" s="330">
        <f>'設計 入力表２（図面目録）'!M44</f>
        <v>0</v>
      </c>
      <c r="H71" s="317" t="s">
        <v>833</v>
      </c>
      <c r="I71" s="344">
        <v>0.4</v>
      </c>
      <c r="J71" s="354"/>
      <c r="K71" s="357" t="s">
        <v>833</v>
      </c>
      <c r="L71" s="365">
        <v>1</v>
      </c>
      <c r="M71" s="354" t="s">
        <v>274</v>
      </c>
      <c r="N71" s="317"/>
      <c r="O71" s="380"/>
      <c r="P71" s="384"/>
      <c r="Q71" s="386">
        <f>$G$71*$I$71*$L$71</f>
        <v>0</v>
      </c>
      <c r="R71" s="393"/>
    </row>
    <row r="72" spans="3:19" ht="13.5" customHeight="1">
      <c r="C72" s="282"/>
      <c r="D72" s="300"/>
      <c r="E72" s="282"/>
      <c r="F72" s="316"/>
      <c r="G72" s="326"/>
      <c r="H72" s="326"/>
      <c r="I72" s="350"/>
      <c r="J72" s="313"/>
      <c r="K72" s="326"/>
      <c r="L72" s="316"/>
      <c r="M72" s="371"/>
      <c r="N72" s="316"/>
      <c r="O72" s="313"/>
      <c r="P72" s="313"/>
      <c r="Q72" s="313"/>
      <c r="R72" s="390"/>
    </row>
    <row r="73" spans="3:19" ht="13.5" customHeight="1">
      <c r="C73" s="281"/>
      <c r="D73" s="301" t="s">
        <v>544</v>
      </c>
      <c r="E73" s="310" t="s">
        <v>519</v>
      </c>
      <c r="F73" s="323" t="s">
        <v>945</v>
      </c>
      <c r="G73" s="335" t="s">
        <v>1081</v>
      </c>
      <c r="H73" s="335" t="s">
        <v>833</v>
      </c>
      <c r="I73" s="351" t="s">
        <v>670</v>
      </c>
      <c r="J73" s="285"/>
      <c r="K73" s="335" t="s">
        <v>833</v>
      </c>
      <c r="L73" s="370" t="s">
        <v>1128</v>
      </c>
      <c r="M73" s="375" t="s">
        <v>274</v>
      </c>
      <c r="N73" s="377"/>
      <c r="O73" s="377"/>
      <c r="P73" s="377"/>
      <c r="Q73" s="285"/>
      <c r="R73" s="388"/>
    </row>
    <row r="74" spans="3:19" ht="13.5" customHeight="1">
      <c r="C74" s="281"/>
      <c r="D74" s="295"/>
      <c r="G74" s="277"/>
      <c r="I74" s="347"/>
      <c r="L74" s="363"/>
      <c r="M74" s="371"/>
      <c r="N74" s="376"/>
      <c r="O74" s="376"/>
      <c r="P74" s="376"/>
      <c r="Q74" s="313"/>
      <c r="R74" s="390"/>
    </row>
    <row r="75" spans="3:19" ht="13.5" customHeight="1">
      <c r="C75" s="282"/>
      <c r="D75" s="293" t="s">
        <v>694</v>
      </c>
      <c r="E75" s="305"/>
      <c r="F75" s="317" t="s">
        <v>854</v>
      </c>
      <c r="G75" s="330">
        <f>'設計 入力表２（図面目録）'!N42</f>
        <v>0</v>
      </c>
      <c r="H75" s="317" t="s">
        <v>833</v>
      </c>
      <c r="I75" s="342">
        <v>1</v>
      </c>
      <c r="J75" s="352"/>
      <c r="K75" s="357" t="s">
        <v>833</v>
      </c>
      <c r="L75" s="357">
        <v>1.4</v>
      </c>
      <c r="M75" s="354" t="s">
        <v>274</v>
      </c>
      <c r="N75" s="317"/>
      <c r="O75" s="378"/>
      <c r="P75" s="383"/>
      <c r="Q75" s="386">
        <f>$G$75*$I$75*$L$75</f>
        <v>0</v>
      </c>
      <c r="R75" s="393"/>
    </row>
    <row r="76" spans="3:19" ht="13.5" customHeight="1">
      <c r="C76" s="282"/>
      <c r="D76" s="293" t="s">
        <v>848</v>
      </c>
      <c r="E76" s="306" t="s">
        <v>519</v>
      </c>
      <c r="F76" s="317" t="s">
        <v>854</v>
      </c>
      <c r="G76" s="330">
        <f>'設計 入力表２（図面目録）'!N43</f>
        <v>0</v>
      </c>
      <c r="H76" s="317" t="s">
        <v>833</v>
      </c>
      <c r="I76" s="343">
        <v>0.7</v>
      </c>
      <c r="J76" s="353"/>
      <c r="K76" s="357" t="s">
        <v>833</v>
      </c>
      <c r="L76" s="364">
        <v>1.4</v>
      </c>
      <c r="M76" s="354" t="s">
        <v>274</v>
      </c>
      <c r="N76" s="317"/>
      <c r="O76" s="380"/>
      <c r="P76" s="384" t="s">
        <v>519</v>
      </c>
      <c r="Q76" s="386">
        <f>$G$76*$I$76*$L$76</f>
        <v>0</v>
      </c>
      <c r="R76" s="393"/>
    </row>
    <row r="77" spans="3:19" ht="13.5" customHeight="1">
      <c r="C77" s="282"/>
      <c r="D77" s="293" t="s">
        <v>849</v>
      </c>
      <c r="E77" s="306"/>
      <c r="F77" s="317" t="s">
        <v>854</v>
      </c>
      <c r="G77" s="330">
        <f>'設計 入力表２（図面目録）'!N44</f>
        <v>0</v>
      </c>
      <c r="H77" s="317" t="s">
        <v>833</v>
      </c>
      <c r="I77" s="344">
        <v>0.4</v>
      </c>
      <c r="J77" s="354"/>
      <c r="K77" s="357" t="s">
        <v>833</v>
      </c>
      <c r="L77" s="365">
        <v>1.4</v>
      </c>
      <c r="M77" s="354" t="s">
        <v>274</v>
      </c>
      <c r="N77" s="317"/>
      <c r="O77" s="380"/>
      <c r="P77" s="384"/>
      <c r="Q77" s="386">
        <f>$G$77*$I$77*$L$77</f>
        <v>0</v>
      </c>
      <c r="R77" s="393"/>
    </row>
    <row r="78" spans="3:19" ht="13.5" customHeight="1">
      <c r="C78" s="284"/>
      <c r="D78" s="297"/>
      <c r="E78" s="284"/>
      <c r="F78" s="320"/>
      <c r="G78" s="320"/>
      <c r="H78" s="320"/>
      <c r="I78" s="320"/>
      <c r="J78" s="320"/>
      <c r="K78" s="320"/>
      <c r="L78" s="320"/>
      <c r="M78" s="320"/>
      <c r="N78" s="320"/>
      <c r="O78" s="320"/>
      <c r="P78" s="320"/>
      <c r="Q78" s="320"/>
      <c r="R78" s="396"/>
      <c r="S78" s="279"/>
    </row>
    <row r="79" spans="3:19" ht="12" customHeight="1">
      <c r="D79" s="302"/>
      <c r="E79" s="311"/>
      <c r="F79" s="311"/>
      <c r="G79" s="311"/>
      <c r="H79" s="326"/>
      <c r="I79" s="313"/>
      <c r="J79" s="326"/>
      <c r="K79" s="326"/>
      <c r="L79" s="313"/>
    </row>
    <row r="80" spans="3:19" ht="12" customHeight="1">
      <c r="E80" s="312"/>
      <c r="F80" s="312"/>
      <c r="G80" s="336"/>
      <c r="H80" s="326"/>
      <c r="I80" s="313"/>
      <c r="J80" s="963"/>
      <c r="K80" s="963"/>
      <c r="L80" s="313"/>
    </row>
    <row r="81" spans="4:21" ht="12" customHeight="1">
      <c r="E81" s="312"/>
      <c r="F81" s="312"/>
      <c r="G81" s="336"/>
      <c r="H81" s="326"/>
      <c r="I81" s="313"/>
      <c r="J81" s="963"/>
      <c r="K81" s="963"/>
      <c r="L81" s="313"/>
    </row>
    <row r="82" spans="4:21" ht="12" customHeight="1">
      <c r="D82" s="302"/>
      <c r="E82" s="311"/>
      <c r="F82" s="311"/>
      <c r="G82" s="311"/>
      <c r="H82" s="326"/>
      <c r="I82" s="313"/>
      <c r="J82" s="326"/>
      <c r="K82" s="326"/>
      <c r="L82" s="313"/>
      <c r="T82" s="103"/>
      <c r="U82" s="103"/>
    </row>
    <row r="83" spans="4:21" ht="12" customHeight="1">
      <c r="E83" s="312"/>
      <c r="F83" s="312"/>
      <c r="G83" s="336"/>
      <c r="H83" s="326"/>
      <c r="I83" s="313"/>
      <c r="J83" s="963"/>
      <c r="K83" s="963"/>
      <c r="L83" s="313"/>
      <c r="T83" s="103"/>
      <c r="U83" s="262"/>
    </row>
    <row r="84" spans="4:21" ht="12" customHeight="1">
      <c r="E84" s="312"/>
      <c r="F84" s="312"/>
      <c r="G84" s="336"/>
      <c r="H84" s="326"/>
      <c r="I84" s="313"/>
      <c r="J84" s="963"/>
      <c r="K84" s="963"/>
      <c r="L84" s="313"/>
      <c r="T84" s="103"/>
      <c r="U84" s="262"/>
    </row>
    <row r="85" spans="4:21" ht="12" customHeight="1">
      <c r="D85" s="302"/>
      <c r="E85" s="311"/>
      <c r="F85" s="311"/>
      <c r="G85" s="311"/>
      <c r="H85" s="326"/>
      <c r="I85" s="313"/>
      <c r="J85" s="326"/>
      <c r="K85" s="326"/>
      <c r="L85" s="313"/>
      <c r="T85" s="103"/>
      <c r="U85" s="262"/>
    </row>
    <row r="86" spans="4:21" ht="12" customHeight="1">
      <c r="E86" s="312"/>
      <c r="F86" s="312"/>
      <c r="G86" s="336"/>
      <c r="H86" s="326"/>
      <c r="I86" s="313"/>
      <c r="J86" s="963"/>
      <c r="K86" s="963"/>
      <c r="L86" s="313"/>
      <c r="T86" s="103"/>
      <c r="U86" s="103"/>
    </row>
    <row r="87" spans="4:21" ht="12" customHeight="1">
      <c r="E87" s="312"/>
      <c r="F87" s="312"/>
      <c r="G87" s="336"/>
      <c r="H87" s="326"/>
      <c r="I87" s="313"/>
      <c r="J87" s="963"/>
      <c r="K87" s="963"/>
      <c r="L87" s="313"/>
      <c r="T87" s="103"/>
      <c r="U87" s="262"/>
    </row>
    <row r="88" spans="4:21" ht="12" customHeight="1">
      <c r="D88" s="302"/>
      <c r="E88" s="311"/>
      <c r="F88" s="311"/>
      <c r="G88" s="311"/>
      <c r="H88" s="326"/>
      <c r="I88" s="313"/>
      <c r="J88" s="326"/>
      <c r="K88" s="326"/>
      <c r="L88" s="313"/>
    </row>
    <row r="89" spans="4:21" ht="12" customHeight="1">
      <c r="E89" s="312"/>
      <c r="F89" s="312"/>
      <c r="G89" s="336"/>
      <c r="H89" s="326"/>
      <c r="I89" s="313"/>
      <c r="J89" s="963"/>
      <c r="K89" s="963"/>
      <c r="L89" s="313"/>
    </row>
    <row r="90" spans="4:21" ht="12" customHeight="1">
      <c r="E90" s="312"/>
      <c r="F90" s="312"/>
      <c r="G90" s="336"/>
      <c r="H90" s="326"/>
      <c r="I90" s="313"/>
      <c r="J90" s="963"/>
      <c r="K90" s="963"/>
      <c r="L90" s="313"/>
      <c r="M90" s="313"/>
    </row>
    <row r="91" spans="4:21" ht="12" customHeight="1">
      <c r="D91" s="302"/>
      <c r="E91" s="311"/>
      <c r="F91" s="311"/>
      <c r="G91" s="311"/>
      <c r="H91" s="326"/>
      <c r="I91" s="313"/>
      <c r="J91" s="326"/>
      <c r="K91" s="326"/>
      <c r="L91" s="313"/>
      <c r="M91" s="313"/>
    </row>
    <row r="92" spans="4:21" ht="6" customHeight="1">
      <c r="E92" s="312"/>
      <c r="F92" s="312"/>
      <c r="G92" s="336"/>
      <c r="H92" s="326"/>
      <c r="I92" s="313"/>
      <c r="J92" s="963"/>
      <c r="K92" s="963"/>
      <c r="L92" s="313"/>
    </row>
    <row r="93" spans="4:21" ht="12" customHeight="1">
      <c r="E93" s="312"/>
      <c r="F93" s="312"/>
      <c r="G93" s="336"/>
      <c r="H93" s="326"/>
      <c r="I93" s="313"/>
      <c r="J93" s="963"/>
      <c r="K93" s="963"/>
      <c r="L93" s="313"/>
    </row>
    <row r="94" spans="4:21" ht="12" customHeight="1">
      <c r="D94" s="302"/>
      <c r="E94" s="311"/>
      <c r="F94" s="311"/>
      <c r="G94" s="311"/>
    </row>
    <row r="95" spans="4:21" ht="15" customHeight="1"/>
    <row r="96" spans="4:2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mergeCells count="45">
    <mergeCell ref="J2:K2"/>
    <mergeCell ref="M2:N2"/>
    <mergeCell ref="L5:M5"/>
    <mergeCell ref="N5:O5"/>
    <mergeCell ref="N6:O6"/>
    <mergeCell ref="L7:M7"/>
    <mergeCell ref="N7:O7"/>
    <mergeCell ref="L8:M8"/>
    <mergeCell ref="N8:O8"/>
    <mergeCell ref="L44:M44"/>
    <mergeCell ref="N44:O44"/>
    <mergeCell ref="N45:O45"/>
    <mergeCell ref="L46:M46"/>
    <mergeCell ref="N46:O46"/>
    <mergeCell ref="L47:M47"/>
    <mergeCell ref="N47:O47"/>
    <mergeCell ref="J80:K80"/>
    <mergeCell ref="J81:K81"/>
    <mergeCell ref="J83:K83"/>
    <mergeCell ref="J84:K84"/>
    <mergeCell ref="J86:K86"/>
    <mergeCell ref="J87:K87"/>
    <mergeCell ref="J89:K89"/>
    <mergeCell ref="J90:K90"/>
    <mergeCell ref="J92:K92"/>
    <mergeCell ref="J93:K93"/>
    <mergeCell ref="T21:T22"/>
    <mergeCell ref="U21:U22"/>
    <mergeCell ref="V21:V22"/>
    <mergeCell ref="D22:D23"/>
    <mergeCell ref="N22:P23"/>
    <mergeCell ref="T23:T24"/>
    <mergeCell ref="U23:U24"/>
    <mergeCell ref="V23:V24"/>
    <mergeCell ref="T25:T26"/>
    <mergeCell ref="U25:U26"/>
    <mergeCell ref="V25:V26"/>
    <mergeCell ref="U27:V31"/>
    <mergeCell ref="D28:D29"/>
    <mergeCell ref="N28:P29"/>
    <mergeCell ref="D61:D62"/>
    <mergeCell ref="N61:P62"/>
    <mergeCell ref="N64:N65"/>
    <mergeCell ref="D67:D68"/>
    <mergeCell ref="N67:P68"/>
  </mergeCells>
  <phoneticPr fontId="4"/>
  <pageMargins left="0.78740157480314965" right="0.78740157480314965" top="0.59055118110236227" bottom="0.19685039370078741" header="0.51181102362204722" footer="0.51181102362204722"/>
  <pageSetup paperSize="9" orientation="landscape" r:id="rId1"/>
  <headerFooter alignWithMargins="0"/>
  <rowBreaks count="2" manualBreakCount="2">
    <brk id="41" min="2" max="17" man="1"/>
    <brk id="79" min="2"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C1:S124"/>
  <sheetViews>
    <sheetView showGridLines="0" view="pageBreakPreview" zoomScaleSheetLayoutView="100" workbookViewId="0">
      <selection sqref="A1:XFD1048576"/>
    </sheetView>
  </sheetViews>
  <sheetFormatPr defaultColWidth="9" defaultRowHeight="12.75"/>
  <cols>
    <col min="1" max="1" width="2.33203125" style="276" customWidth="1"/>
    <col min="2" max="2" width="7.21875" style="276" customWidth="1"/>
    <col min="3" max="3" width="3.33203125" style="276" customWidth="1"/>
    <col min="4" max="4" width="21.21875" style="276" customWidth="1"/>
    <col min="5" max="5" width="2.44140625" style="276" customWidth="1"/>
    <col min="6" max="6" width="1.21875" style="276" customWidth="1"/>
    <col min="7" max="7" width="11" style="276" customWidth="1"/>
    <col min="8" max="8" width="3.77734375" style="277" customWidth="1"/>
    <col min="9" max="9" width="11" style="276" customWidth="1"/>
    <col min="10" max="10" width="1.88671875" style="276" customWidth="1"/>
    <col min="11" max="11" width="1.88671875" style="277" customWidth="1"/>
    <col min="12" max="12" width="11" style="276" customWidth="1"/>
    <col min="13" max="13" width="1.21875" style="276" customWidth="1"/>
    <col min="14" max="14" width="1.21875" style="277" customWidth="1"/>
    <col min="15" max="15" width="4" style="276" customWidth="1"/>
    <col min="16" max="16" width="4.21875" style="276" customWidth="1"/>
    <col min="17" max="17" width="11.88671875" style="276" customWidth="1"/>
    <col min="18" max="18" width="5" style="276" customWidth="1"/>
    <col min="19" max="19" width="7.77734375" style="276" customWidth="1"/>
    <col min="20" max="20" width="9" style="276" customWidth="1"/>
    <col min="21" max="16384" width="9" style="276"/>
  </cols>
  <sheetData>
    <row r="1" spans="3:18" ht="15" customHeight="1"/>
    <row r="2" spans="3:18" ht="15" customHeight="1">
      <c r="D2" s="276" t="s">
        <v>643</v>
      </c>
      <c r="H2" s="326"/>
      <c r="I2" s="313"/>
      <c r="J2" s="963"/>
      <c r="K2" s="963"/>
      <c r="M2" s="969"/>
      <c r="N2" s="969"/>
      <c r="P2" s="382">
        <v>31</v>
      </c>
      <c r="Q2" s="276" t="s">
        <v>212</v>
      </c>
    </row>
    <row r="3" spans="3:18" ht="7.5" customHeight="1"/>
    <row r="4" spans="3:18" ht="14.25" customHeight="1">
      <c r="C4" s="278"/>
      <c r="D4" s="285" t="s">
        <v>555</v>
      </c>
      <c r="E4" s="285"/>
      <c r="F4" s="285"/>
      <c r="G4" s="285"/>
      <c r="H4" s="335"/>
      <c r="I4" s="285"/>
      <c r="J4" s="285"/>
      <c r="K4" s="335"/>
      <c r="L4" s="285"/>
      <c r="M4" s="285"/>
      <c r="N4" s="335"/>
      <c r="O4" s="285"/>
      <c r="P4" s="285"/>
      <c r="Q4" s="285"/>
      <c r="R4" s="388"/>
    </row>
    <row r="5" spans="3:18" ht="13.5" customHeight="1">
      <c r="C5" s="279"/>
      <c r="D5" s="286"/>
      <c r="E5" s="286"/>
      <c r="F5" s="286"/>
      <c r="G5" s="286"/>
      <c r="H5" s="325"/>
      <c r="I5" s="286"/>
      <c r="J5" s="286"/>
      <c r="K5" s="325"/>
      <c r="L5" s="965"/>
      <c r="M5" s="965"/>
      <c r="N5" s="968"/>
      <c r="O5" s="968"/>
      <c r="P5" s="286"/>
      <c r="Q5" s="286"/>
      <c r="R5" s="389"/>
    </row>
    <row r="6" spans="3:18" ht="13.5" customHeight="1">
      <c r="C6" s="279"/>
      <c r="D6" s="287" t="s">
        <v>1071</v>
      </c>
      <c r="E6" s="278" t="s">
        <v>519</v>
      </c>
      <c r="F6" s="313"/>
      <c r="G6" s="324">
        <v>12.54</v>
      </c>
      <c r="H6" s="326" t="s">
        <v>833</v>
      </c>
      <c r="I6" s="313" t="s">
        <v>1129</v>
      </c>
      <c r="J6" s="313"/>
      <c r="K6" s="326"/>
      <c r="L6" s="319"/>
      <c r="M6" s="319"/>
      <c r="N6" s="964"/>
      <c r="O6" s="964"/>
      <c r="P6" s="313"/>
      <c r="Q6" s="313"/>
      <c r="R6" s="390"/>
    </row>
    <row r="7" spans="3:18" ht="7.5" customHeight="1">
      <c r="C7" s="279"/>
      <c r="D7" s="288"/>
      <c r="E7" s="292"/>
      <c r="F7" s="286"/>
      <c r="G7" s="325"/>
      <c r="H7" s="337"/>
      <c r="I7" s="286"/>
      <c r="J7" s="286"/>
      <c r="K7" s="325"/>
      <c r="L7" s="965"/>
      <c r="M7" s="965"/>
      <c r="N7" s="966"/>
      <c r="O7" s="966"/>
      <c r="P7" s="286"/>
      <c r="Q7" s="286"/>
      <c r="R7" s="389"/>
    </row>
    <row r="8" spans="3:18" ht="7.5" customHeight="1">
      <c r="C8" s="279"/>
      <c r="D8" s="287"/>
      <c r="E8" s="279"/>
      <c r="F8" s="313"/>
      <c r="G8" s="326"/>
      <c r="H8" s="326"/>
      <c r="I8" s="313"/>
      <c r="J8" s="313"/>
      <c r="K8" s="326"/>
      <c r="L8" s="963"/>
      <c r="M8" s="963"/>
      <c r="N8" s="967"/>
      <c r="O8" s="967"/>
      <c r="P8" s="313"/>
      <c r="Q8" s="313"/>
      <c r="R8" s="390"/>
    </row>
    <row r="9" spans="3:18" ht="13.5" customHeight="1">
      <c r="C9" s="279"/>
      <c r="D9" s="280" t="s">
        <v>234</v>
      </c>
      <c r="E9" s="279" t="s">
        <v>519</v>
      </c>
      <c r="F9" s="313"/>
      <c r="G9" s="324">
        <v>12.54</v>
      </c>
      <c r="H9" s="326" t="s">
        <v>833</v>
      </c>
      <c r="I9" s="340">
        <f>SUM($Q$24:$Q$26)</f>
        <v>6</v>
      </c>
      <c r="J9" s="313" t="s">
        <v>519</v>
      </c>
      <c r="K9" s="326"/>
      <c r="L9" s="360">
        <f>$G$9*$I$9</f>
        <v>75.239999999999995</v>
      </c>
      <c r="M9" s="313"/>
      <c r="N9" s="326"/>
      <c r="O9" s="313"/>
      <c r="P9" s="313"/>
      <c r="Q9" s="313"/>
      <c r="R9" s="390"/>
    </row>
    <row r="10" spans="3:18" ht="13.5" customHeight="1">
      <c r="C10" s="279"/>
      <c r="D10" s="289"/>
      <c r="E10" s="303"/>
      <c r="F10" s="314"/>
      <c r="G10" s="327"/>
      <c r="H10" s="338"/>
      <c r="I10" s="314"/>
      <c r="J10" s="314"/>
      <c r="K10" s="338"/>
      <c r="L10" s="313"/>
      <c r="M10" s="314"/>
      <c r="N10" s="338"/>
      <c r="O10" s="314"/>
      <c r="P10" s="314"/>
      <c r="Q10" s="314"/>
      <c r="R10" s="391"/>
    </row>
    <row r="11" spans="3:18" ht="13.5" customHeight="1">
      <c r="C11" s="279"/>
      <c r="D11" s="290" t="s">
        <v>33</v>
      </c>
      <c r="E11" s="304" t="s">
        <v>519</v>
      </c>
      <c r="F11" s="315"/>
      <c r="G11" s="328">
        <v>12.54</v>
      </c>
      <c r="H11" s="339" t="s">
        <v>833</v>
      </c>
      <c r="I11" s="341">
        <f>SUM($Q$30:$Q$32)</f>
        <v>0</v>
      </c>
      <c r="J11" s="315" t="s">
        <v>519</v>
      </c>
      <c r="K11" s="339"/>
      <c r="L11" s="360">
        <f>$G$11*$I$11</f>
        <v>0</v>
      </c>
      <c r="M11" s="315"/>
      <c r="N11" s="339"/>
      <c r="O11" s="315"/>
      <c r="P11" s="315"/>
      <c r="Q11" s="315"/>
      <c r="R11" s="392"/>
    </row>
    <row r="12" spans="3:18" ht="15" customHeight="1">
      <c r="C12" s="279"/>
      <c r="D12" s="289"/>
      <c r="E12" s="303"/>
      <c r="F12" s="314"/>
      <c r="G12" s="327"/>
      <c r="H12" s="338"/>
      <c r="I12" s="314"/>
      <c r="J12" s="314"/>
      <c r="K12" s="338"/>
      <c r="L12" s="313"/>
      <c r="M12" s="314"/>
      <c r="N12" s="338"/>
      <c r="O12" s="314"/>
      <c r="P12" s="314"/>
      <c r="Q12" s="314"/>
      <c r="R12" s="391"/>
    </row>
    <row r="13" spans="3:18" ht="13.5" customHeight="1">
      <c r="C13" s="279"/>
      <c r="D13" s="290" t="s">
        <v>330</v>
      </c>
      <c r="E13" s="304" t="s">
        <v>519</v>
      </c>
      <c r="F13" s="315"/>
      <c r="G13" s="328">
        <v>12.54</v>
      </c>
      <c r="H13" s="339" t="s">
        <v>833</v>
      </c>
      <c r="I13" s="341">
        <f>SUM($Q$36:$Q$38)</f>
        <v>0</v>
      </c>
      <c r="J13" s="315" t="s">
        <v>519</v>
      </c>
      <c r="K13" s="339"/>
      <c r="L13" s="360">
        <f>$G$13*$I$13</f>
        <v>0</v>
      </c>
      <c r="M13" s="315"/>
      <c r="N13" s="339"/>
      <c r="O13" s="315"/>
      <c r="P13" s="315"/>
      <c r="Q13" s="315"/>
      <c r="R13" s="392"/>
    </row>
    <row r="14" spans="3:18" ht="13.5" customHeight="1">
      <c r="C14" s="279"/>
      <c r="D14" s="289"/>
      <c r="E14" s="303"/>
      <c r="F14" s="314"/>
      <c r="G14" s="314"/>
      <c r="H14" s="338"/>
      <c r="I14" s="314"/>
      <c r="J14" s="314"/>
      <c r="K14" s="338"/>
      <c r="L14" s="361"/>
      <c r="M14" s="314"/>
      <c r="N14" s="338"/>
      <c r="O14" s="314"/>
      <c r="P14" s="314"/>
      <c r="Q14" s="314"/>
      <c r="R14" s="391"/>
    </row>
    <row r="15" spans="3:18" ht="13.5" customHeight="1">
      <c r="C15" s="279"/>
      <c r="D15" s="291"/>
      <c r="E15" s="279"/>
      <c r="F15" s="313"/>
      <c r="H15" s="326"/>
      <c r="I15" s="313"/>
      <c r="J15" s="313"/>
      <c r="K15" s="326"/>
      <c r="M15" s="313"/>
      <c r="N15" s="326"/>
      <c r="O15" s="313"/>
      <c r="P15" s="313"/>
      <c r="Q15" s="313"/>
      <c r="R15" s="390"/>
    </row>
    <row r="16" spans="3:18" ht="13.5" customHeight="1">
      <c r="C16" s="279"/>
      <c r="D16" s="280"/>
      <c r="E16" s="279"/>
      <c r="F16" s="313"/>
      <c r="G16" s="313" t="s">
        <v>579</v>
      </c>
      <c r="H16" s="326"/>
      <c r="I16" s="313"/>
      <c r="J16" s="313" t="s">
        <v>519</v>
      </c>
      <c r="K16" s="326"/>
      <c r="L16" s="360">
        <f>SUM($L$9:$L$13)</f>
        <v>75.239999999999995</v>
      </c>
      <c r="M16" s="313"/>
      <c r="N16" s="326"/>
      <c r="O16" s="313"/>
      <c r="P16" s="313"/>
      <c r="Q16" s="313"/>
      <c r="R16" s="390"/>
    </row>
    <row r="17" spans="3:18" ht="7.5" customHeight="1">
      <c r="C17" s="279"/>
      <c r="D17" s="280"/>
      <c r="E17" s="279"/>
      <c r="F17" s="313"/>
      <c r="G17" s="313"/>
      <c r="H17" s="326"/>
      <c r="I17" s="313"/>
      <c r="J17" s="313"/>
      <c r="K17" s="326"/>
      <c r="L17" s="313"/>
      <c r="M17" s="313"/>
      <c r="N17" s="326"/>
      <c r="O17" s="313"/>
      <c r="P17" s="313"/>
      <c r="Q17" s="313"/>
      <c r="R17" s="390"/>
    </row>
    <row r="18" spans="3:18" ht="7.5" customHeight="1">
      <c r="C18" s="279"/>
      <c r="D18" s="280"/>
      <c r="E18" s="279"/>
      <c r="F18" s="313"/>
      <c r="G18" s="313"/>
      <c r="H18" s="326"/>
      <c r="I18" s="313"/>
      <c r="J18" s="313"/>
      <c r="K18" s="326"/>
      <c r="L18" s="313"/>
      <c r="M18" s="313"/>
      <c r="N18" s="326"/>
      <c r="O18" s="313"/>
      <c r="P18" s="313"/>
      <c r="Q18" s="313"/>
      <c r="R18" s="390"/>
    </row>
    <row r="19" spans="3:18" ht="7.5" customHeight="1">
      <c r="C19" s="279"/>
      <c r="D19" s="288"/>
      <c r="E19" s="292"/>
      <c r="F19" s="286"/>
      <c r="G19" s="286"/>
      <c r="H19" s="325"/>
      <c r="I19" s="286"/>
      <c r="J19" s="286"/>
      <c r="K19" s="325"/>
      <c r="L19" s="286"/>
      <c r="M19" s="286"/>
      <c r="N19" s="325"/>
      <c r="O19" s="286"/>
      <c r="P19" s="286"/>
      <c r="Q19" s="286"/>
      <c r="R19" s="389"/>
    </row>
    <row r="20" spans="3:18" ht="13.5" customHeight="1">
      <c r="C20" s="280"/>
      <c r="D20" s="278" t="s">
        <v>89</v>
      </c>
      <c r="E20" s="285"/>
      <c r="F20" s="285"/>
      <c r="G20" s="285"/>
      <c r="H20" s="335"/>
      <c r="I20" s="285"/>
      <c r="J20" s="285"/>
      <c r="K20" s="335"/>
      <c r="L20" s="285"/>
      <c r="M20" s="285"/>
      <c r="N20" s="335"/>
      <c r="O20" s="285"/>
      <c r="P20" s="285"/>
      <c r="Q20" s="285"/>
      <c r="R20" s="388"/>
    </row>
    <row r="21" spans="3:18" ht="13.5" customHeight="1">
      <c r="C21" s="279"/>
      <c r="D21" s="292"/>
      <c r="E21" s="286"/>
      <c r="F21" s="286"/>
      <c r="G21" s="286"/>
      <c r="H21" s="325"/>
      <c r="I21" s="286"/>
      <c r="J21" s="286"/>
      <c r="K21" s="325"/>
      <c r="L21" s="286"/>
      <c r="M21" s="286"/>
      <c r="N21" s="325"/>
      <c r="O21" s="286"/>
      <c r="P21" s="286"/>
      <c r="Q21" s="286"/>
      <c r="R21" s="389"/>
    </row>
    <row r="22" spans="3:18" ht="13.5" customHeight="1">
      <c r="C22" s="281"/>
      <c r="D22" s="950" t="s">
        <v>1035</v>
      </c>
      <c r="E22" s="281" t="s">
        <v>519</v>
      </c>
      <c r="F22" s="316" t="s">
        <v>945</v>
      </c>
      <c r="G22" s="329" t="s">
        <v>1081</v>
      </c>
      <c r="H22" s="326" t="s">
        <v>833</v>
      </c>
      <c r="I22" s="329" t="s">
        <v>670</v>
      </c>
      <c r="J22" s="313"/>
      <c r="K22" s="326" t="s">
        <v>833</v>
      </c>
      <c r="L22" s="362" t="s">
        <v>1128</v>
      </c>
      <c r="M22" s="371" t="s">
        <v>274</v>
      </c>
      <c r="N22" s="951"/>
      <c r="O22" s="951"/>
      <c r="P22" s="951"/>
      <c r="Q22" s="313"/>
      <c r="R22" s="390"/>
    </row>
    <row r="23" spans="3:18" ht="13.5" customHeight="1">
      <c r="C23" s="281"/>
      <c r="D23" s="950"/>
      <c r="L23" s="363"/>
      <c r="M23" s="371"/>
      <c r="N23" s="951"/>
      <c r="O23" s="951"/>
      <c r="P23" s="951"/>
      <c r="Q23" s="313"/>
      <c r="R23" s="390"/>
    </row>
    <row r="24" spans="3:18" ht="13.5" customHeight="1">
      <c r="C24" s="282"/>
      <c r="D24" s="293" t="s">
        <v>694</v>
      </c>
      <c r="E24" s="305"/>
      <c r="F24" s="317" t="s">
        <v>854</v>
      </c>
      <c r="G24" s="330">
        <f>'設計 入力表２（図面目録）'!E42</f>
        <v>3</v>
      </c>
      <c r="H24" s="317" t="s">
        <v>833</v>
      </c>
      <c r="I24" s="364">
        <v>1</v>
      </c>
      <c r="J24" s="352"/>
      <c r="K24" s="357" t="s">
        <v>833</v>
      </c>
      <c r="L24" s="357">
        <v>0.6</v>
      </c>
      <c r="M24" s="354" t="s">
        <v>274</v>
      </c>
      <c r="N24" s="317"/>
      <c r="O24" s="378"/>
      <c r="P24" s="383"/>
      <c r="Q24" s="386">
        <f>$G$24*$I$24*$L$24</f>
        <v>1.7999999999999998</v>
      </c>
      <c r="R24" s="393"/>
    </row>
    <row r="25" spans="3:18" ht="13.5" customHeight="1">
      <c r="C25" s="282"/>
      <c r="D25" s="293" t="s">
        <v>848</v>
      </c>
      <c r="E25" s="306" t="s">
        <v>519</v>
      </c>
      <c r="F25" s="317" t="s">
        <v>854</v>
      </c>
      <c r="G25" s="331">
        <f>'設計 入力表２（図面目録）'!E43</f>
        <v>7</v>
      </c>
      <c r="H25" s="317" t="s">
        <v>833</v>
      </c>
      <c r="I25" s="404">
        <v>1</v>
      </c>
      <c r="J25" s="353"/>
      <c r="K25" s="357" t="s">
        <v>833</v>
      </c>
      <c r="L25" s="364">
        <v>0.6</v>
      </c>
      <c r="M25" s="354" t="s">
        <v>274</v>
      </c>
      <c r="N25" s="952"/>
      <c r="O25" s="379"/>
      <c r="P25" s="384" t="s">
        <v>519</v>
      </c>
      <c r="Q25" s="386">
        <f>$G$25*$I$25*$L$25</f>
        <v>4.2</v>
      </c>
      <c r="R25" s="393"/>
    </row>
    <row r="26" spans="3:18" ht="13.5" customHeight="1">
      <c r="C26" s="282"/>
      <c r="D26" s="293" t="s">
        <v>849</v>
      </c>
      <c r="E26" s="306"/>
      <c r="F26" s="317" t="s">
        <v>854</v>
      </c>
      <c r="G26" s="331">
        <f>'設計 入力表２（図面目録）'!E44</f>
        <v>0</v>
      </c>
      <c r="H26" s="317" t="s">
        <v>833</v>
      </c>
      <c r="I26" s="365">
        <v>1</v>
      </c>
      <c r="J26" s="354"/>
      <c r="K26" s="357" t="s">
        <v>833</v>
      </c>
      <c r="L26" s="365">
        <v>0.6</v>
      </c>
      <c r="M26" s="354" t="s">
        <v>274</v>
      </c>
      <c r="N26" s="952"/>
      <c r="O26" s="379"/>
      <c r="P26" s="384"/>
      <c r="Q26" s="386">
        <f>$G$26*$I$26*$L$26</f>
        <v>0</v>
      </c>
      <c r="R26" s="393"/>
    </row>
    <row r="27" spans="3:18" ht="13.5" customHeight="1">
      <c r="C27" s="282"/>
      <c r="D27" s="294"/>
      <c r="E27" s="307"/>
      <c r="F27" s="318"/>
      <c r="G27" s="325"/>
      <c r="H27" s="325"/>
      <c r="I27" s="286"/>
      <c r="J27" s="286"/>
      <c r="K27" s="325"/>
      <c r="L27" s="318"/>
      <c r="M27" s="372"/>
      <c r="N27" s="318"/>
      <c r="O27" s="286"/>
      <c r="P27" s="286"/>
      <c r="Q27" s="286"/>
      <c r="R27" s="389"/>
    </row>
    <row r="28" spans="3:18" ht="13.5" customHeight="1">
      <c r="C28" s="281"/>
      <c r="D28" s="955" t="s">
        <v>130</v>
      </c>
      <c r="E28" s="281" t="s">
        <v>519</v>
      </c>
      <c r="F28" s="316" t="s">
        <v>945</v>
      </c>
      <c r="G28" s="326" t="s">
        <v>1081</v>
      </c>
      <c r="H28" s="326" t="s">
        <v>833</v>
      </c>
      <c r="I28" s="329" t="s">
        <v>670</v>
      </c>
      <c r="J28" s="313"/>
      <c r="K28" s="326" t="s">
        <v>833</v>
      </c>
      <c r="L28" s="362" t="s">
        <v>1128</v>
      </c>
      <c r="M28" s="371" t="s">
        <v>274</v>
      </c>
      <c r="N28" s="951"/>
      <c r="O28" s="951"/>
      <c r="P28" s="951"/>
      <c r="Q28" s="313"/>
      <c r="R28" s="390"/>
    </row>
    <row r="29" spans="3:18" ht="13.5" customHeight="1">
      <c r="C29" s="281"/>
      <c r="D29" s="955"/>
      <c r="G29" s="277"/>
      <c r="L29" s="363"/>
      <c r="M29" s="371"/>
      <c r="N29" s="951"/>
      <c r="O29" s="951"/>
      <c r="P29" s="951"/>
      <c r="Q29" s="313"/>
      <c r="R29" s="390"/>
    </row>
    <row r="30" spans="3:18" ht="13.5" customHeight="1">
      <c r="C30" s="282"/>
      <c r="D30" s="293" t="s">
        <v>694</v>
      </c>
      <c r="E30" s="305"/>
      <c r="F30" s="317" t="s">
        <v>854</v>
      </c>
      <c r="G30" s="330">
        <f>'設計 入力表２（図面目録）'!F42</f>
        <v>0</v>
      </c>
      <c r="H30" s="317" t="s">
        <v>833</v>
      </c>
      <c r="I30" s="364">
        <v>1</v>
      </c>
      <c r="J30" s="352"/>
      <c r="K30" s="357" t="s">
        <v>833</v>
      </c>
      <c r="L30" s="366">
        <v>1</v>
      </c>
      <c r="M30" s="354" t="s">
        <v>274</v>
      </c>
      <c r="N30" s="317"/>
      <c r="O30" s="378"/>
      <c r="P30" s="383"/>
      <c r="Q30" s="386">
        <f>$G$30*$I$30*$L$30</f>
        <v>0</v>
      </c>
      <c r="R30" s="393"/>
    </row>
    <row r="31" spans="3:18" ht="13.5" customHeight="1">
      <c r="C31" s="282"/>
      <c r="D31" s="293" t="s">
        <v>848</v>
      </c>
      <c r="E31" s="306" t="s">
        <v>519</v>
      </c>
      <c r="F31" s="317" t="s">
        <v>854</v>
      </c>
      <c r="G31" s="330">
        <f>'設計 入力表２（図面目録）'!F43</f>
        <v>0</v>
      </c>
      <c r="H31" s="317" t="s">
        <v>833</v>
      </c>
      <c r="I31" s="404">
        <v>1</v>
      </c>
      <c r="J31" s="353"/>
      <c r="K31" s="357" t="s">
        <v>833</v>
      </c>
      <c r="L31" s="364">
        <v>1</v>
      </c>
      <c r="M31" s="354" t="s">
        <v>274</v>
      </c>
      <c r="N31" s="317"/>
      <c r="O31" s="380"/>
      <c r="P31" s="384" t="s">
        <v>519</v>
      </c>
      <c r="Q31" s="386">
        <f>$G$31*$I$31*$L$31</f>
        <v>0</v>
      </c>
      <c r="R31" s="393"/>
    </row>
    <row r="32" spans="3:18" ht="13.5" customHeight="1">
      <c r="C32" s="282"/>
      <c r="D32" s="293" t="s">
        <v>849</v>
      </c>
      <c r="E32" s="306"/>
      <c r="F32" s="317" t="s">
        <v>854</v>
      </c>
      <c r="G32" s="330">
        <f>'設計 入力表２（図面目録）'!F44</f>
        <v>0</v>
      </c>
      <c r="H32" s="317" t="s">
        <v>833</v>
      </c>
      <c r="I32" s="365">
        <v>1</v>
      </c>
      <c r="J32" s="354"/>
      <c r="K32" s="357" t="s">
        <v>833</v>
      </c>
      <c r="L32" s="365">
        <v>1</v>
      </c>
      <c r="M32" s="354" t="s">
        <v>274</v>
      </c>
      <c r="N32" s="317"/>
      <c r="O32" s="380"/>
      <c r="P32" s="384"/>
      <c r="Q32" s="386">
        <f>$G$32*$I$32*$L$32</f>
        <v>0</v>
      </c>
      <c r="R32" s="393"/>
    </row>
    <row r="33" spans="3:18" ht="13.5" customHeight="1">
      <c r="C33" s="282"/>
      <c r="D33" s="294"/>
      <c r="E33" s="307"/>
      <c r="F33" s="318"/>
      <c r="G33" s="325"/>
      <c r="H33" s="325"/>
      <c r="I33" s="286"/>
      <c r="J33" s="286"/>
      <c r="K33" s="325"/>
      <c r="L33" s="318"/>
      <c r="M33" s="372"/>
      <c r="N33" s="318"/>
      <c r="O33" s="286"/>
      <c r="P33" s="286"/>
      <c r="Q33" s="286"/>
      <c r="R33" s="389"/>
    </row>
    <row r="34" spans="3:18" ht="13.5" customHeight="1">
      <c r="C34" s="281"/>
      <c r="D34" s="295" t="s">
        <v>544</v>
      </c>
      <c r="E34" s="281" t="s">
        <v>519</v>
      </c>
      <c r="F34" s="316" t="s">
        <v>945</v>
      </c>
      <c r="G34" s="326" t="s">
        <v>1081</v>
      </c>
      <c r="H34" s="326" t="s">
        <v>833</v>
      </c>
      <c r="I34" s="329" t="s">
        <v>670</v>
      </c>
      <c r="J34" s="313"/>
      <c r="K34" s="326" t="s">
        <v>833</v>
      </c>
      <c r="L34" s="362" t="s">
        <v>1128</v>
      </c>
      <c r="M34" s="371" t="s">
        <v>274</v>
      </c>
      <c r="N34" s="376"/>
      <c r="O34" s="376"/>
      <c r="P34" s="376"/>
      <c r="Q34" s="313"/>
      <c r="R34" s="390"/>
    </row>
    <row r="35" spans="3:18" ht="13.5" customHeight="1">
      <c r="C35" s="281"/>
      <c r="D35" s="295"/>
      <c r="G35" s="277"/>
      <c r="L35" s="363"/>
      <c r="M35" s="371"/>
      <c r="N35" s="376"/>
      <c r="O35" s="376"/>
      <c r="P35" s="376"/>
      <c r="Q35" s="313"/>
      <c r="R35" s="390"/>
    </row>
    <row r="36" spans="3:18" ht="13.5" customHeight="1">
      <c r="C36" s="282"/>
      <c r="D36" s="293" t="s">
        <v>694</v>
      </c>
      <c r="E36" s="305"/>
      <c r="F36" s="317" t="s">
        <v>854</v>
      </c>
      <c r="G36" s="330">
        <f>'設計 入力表２（図面目録）'!G42</f>
        <v>0</v>
      </c>
      <c r="H36" s="317" t="s">
        <v>833</v>
      </c>
      <c r="I36" s="364">
        <v>1</v>
      </c>
      <c r="J36" s="352"/>
      <c r="K36" s="357" t="s">
        <v>833</v>
      </c>
      <c r="L36" s="357">
        <v>1.4</v>
      </c>
      <c r="M36" s="354" t="s">
        <v>274</v>
      </c>
      <c r="N36" s="317"/>
      <c r="O36" s="378"/>
      <c r="P36" s="383"/>
      <c r="Q36" s="386">
        <f>$G$36*$I$36*$L$36</f>
        <v>0</v>
      </c>
      <c r="R36" s="393"/>
    </row>
    <row r="37" spans="3:18" ht="13.5" customHeight="1">
      <c r="C37" s="282"/>
      <c r="D37" s="293" t="s">
        <v>848</v>
      </c>
      <c r="E37" s="306" t="s">
        <v>519</v>
      </c>
      <c r="F37" s="317" t="s">
        <v>854</v>
      </c>
      <c r="G37" s="330">
        <f>'設計 入力表２（図面目録）'!G43</f>
        <v>0</v>
      </c>
      <c r="H37" s="317" t="s">
        <v>833</v>
      </c>
      <c r="I37" s="404">
        <v>1</v>
      </c>
      <c r="J37" s="353"/>
      <c r="K37" s="357" t="s">
        <v>833</v>
      </c>
      <c r="L37" s="364">
        <v>1.4</v>
      </c>
      <c r="M37" s="354" t="s">
        <v>274</v>
      </c>
      <c r="N37" s="317"/>
      <c r="O37" s="380"/>
      <c r="P37" s="384" t="s">
        <v>519</v>
      </c>
      <c r="Q37" s="386">
        <f>$G$37*$I$37*$L$37</f>
        <v>0</v>
      </c>
      <c r="R37" s="393"/>
    </row>
    <row r="38" spans="3:18" ht="13.5" customHeight="1">
      <c r="C38" s="282"/>
      <c r="D38" s="293" t="s">
        <v>849</v>
      </c>
      <c r="E38" s="306"/>
      <c r="F38" s="317" t="s">
        <v>854</v>
      </c>
      <c r="G38" s="330">
        <f>'設計 入力表２（図面目録）'!G44</f>
        <v>0</v>
      </c>
      <c r="H38" s="317" t="s">
        <v>833</v>
      </c>
      <c r="I38" s="365">
        <v>1</v>
      </c>
      <c r="J38" s="354"/>
      <c r="K38" s="357" t="s">
        <v>833</v>
      </c>
      <c r="L38" s="365">
        <v>1.4</v>
      </c>
      <c r="M38" s="354" t="s">
        <v>274</v>
      </c>
      <c r="N38" s="317"/>
      <c r="O38" s="380"/>
      <c r="P38" s="384"/>
      <c r="Q38" s="386">
        <f>$G$38*$I$38*$L$38</f>
        <v>0</v>
      </c>
      <c r="R38" s="393"/>
    </row>
    <row r="39" spans="3:18" ht="7.5" customHeight="1">
      <c r="C39" s="283"/>
      <c r="D39" s="296"/>
      <c r="E39" s="283"/>
      <c r="F39" s="319"/>
      <c r="G39" s="319"/>
      <c r="H39" s="319"/>
      <c r="I39" s="319"/>
      <c r="J39" s="319"/>
      <c r="K39" s="319"/>
      <c r="L39" s="319"/>
      <c r="M39" s="319"/>
      <c r="N39" s="319"/>
      <c r="O39" s="319"/>
      <c r="P39" s="319"/>
      <c r="Q39" s="319"/>
      <c r="R39" s="395"/>
    </row>
    <row r="40" spans="3:18" ht="7.5" customHeight="1">
      <c r="C40" s="284"/>
      <c r="D40" s="297"/>
      <c r="E40" s="284"/>
      <c r="F40" s="320"/>
      <c r="G40" s="320"/>
      <c r="H40" s="320"/>
      <c r="I40" s="320"/>
      <c r="J40" s="320"/>
      <c r="K40" s="320"/>
      <c r="L40" s="320"/>
      <c r="M40" s="320"/>
      <c r="N40" s="320"/>
      <c r="O40" s="320"/>
      <c r="P40" s="320"/>
      <c r="Q40" s="320"/>
      <c r="R40" s="396"/>
    </row>
    <row r="41" spans="3:18" ht="15" customHeight="1"/>
    <row r="42" spans="3:18" ht="13.5" customHeight="1"/>
    <row r="43" spans="3:18" ht="13.5" customHeight="1">
      <c r="C43" s="278"/>
      <c r="D43" s="285" t="s">
        <v>1002</v>
      </c>
      <c r="E43" s="285"/>
      <c r="F43" s="285"/>
      <c r="G43" s="285"/>
      <c r="H43" s="335"/>
      <c r="I43" s="285"/>
      <c r="J43" s="285"/>
      <c r="K43" s="335"/>
      <c r="L43" s="285"/>
      <c r="M43" s="285"/>
      <c r="N43" s="335"/>
      <c r="O43" s="285"/>
      <c r="P43" s="285"/>
      <c r="Q43" s="285"/>
      <c r="R43" s="388"/>
    </row>
    <row r="44" spans="3:18" ht="13.5" customHeight="1">
      <c r="C44" s="279"/>
      <c r="D44" s="286"/>
      <c r="E44" s="286"/>
      <c r="F44" s="286"/>
      <c r="G44" s="286"/>
      <c r="H44" s="325"/>
      <c r="I44" s="286"/>
      <c r="J44" s="286"/>
      <c r="K44" s="325"/>
      <c r="L44" s="965"/>
      <c r="M44" s="965"/>
      <c r="N44" s="968"/>
      <c r="O44" s="968"/>
      <c r="P44" s="286"/>
      <c r="Q44" s="286"/>
      <c r="R44" s="389"/>
    </row>
    <row r="45" spans="3:18" ht="13.5" customHeight="1">
      <c r="C45" s="279"/>
      <c r="D45" s="287" t="s">
        <v>1071</v>
      </c>
      <c r="E45" s="278" t="s">
        <v>519</v>
      </c>
      <c r="F45" s="313"/>
      <c r="G45" s="324">
        <v>9.3569999999999993</v>
      </c>
      <c r="H45" s="326" t="s">
        <v>833</v>
      </c>
      <c r="I45" s="313" t="s">
        <v>1129</v>
      </c>
      <c r="J45" s="313"/>
      <c r="K45" s="326"/>
      <c r="L45" s="319"/>
      <c r="M45" s="319"/>
      <c r="N45" s="964"/>
      <c r="O45" s="964"/>
      <c r="P45" s="313"/>
      <c r="Q45" s="313"/>
      <c r="R45" s="390"/>
    </row>
    <row r="46" spans="3:18" ht="13.5" customHeight="1">
      <c r="C46" s="279"/>
      <c r="D46" s="288"/>
      <c r="E46" s="292"/>
      <c r="F46" s="286"/>
      <c r="G46" s="325"/>
      <c r="H46" s="337"/>
      <c r="I46" s="286"/>
      <c r="J46" s="286"/>
      <c r="K46" s="325"/>
      <c r="L46" s="965"/>
      <c r="M46" s="965"/>
      <c r="N46" s="966"/>
      <c r="O46" s="966"/>
      <c r="P46" s="286"/>
      <c r="Q46" s="286"/>
      <c r="R46" s="389"/>
    </row>
    <row r="47" spans="3:18" ht="7.5" customHeight="1">
      <c r="C47" s="279"/>
      <c r="D47" s="287"/>
      <c r="E47" s="279"/>
      <c r="F47" s="313"/>
      <c r="G47" s="326"/>
      <c r="H47" s="326"/>
      <c r="I47" s="313"/>
      <c r="J47" s="313"/>
      <c r="K47" s="326"/>
      <c r="L47" s="963"/>
      <c r="M47" s="963"/>
      <c r="N47" s="967"/>
      <c r="O47" s="967"/>
      <c r="P47" s="313"/>
      <c r="Q47" s="313"/>
      <c r="R47" s="390"/>
    </row>
    <row r="48" spans="3:18" ht="13.5" customHeight="1">
      <c r="C48" s="279"/>
      <c r="D48" s="280" t="s">
        <v>234</v>
      </c>
      <c r="E48" s="279" t="s">
        <v>519</v>
      </c>
      <c r="F48" s="313"/>
      <c r="G48" s="324">
        <v>9.3569999999999993</v>
      </c>
      <c r="H48" s="326" t="s">
        <v>833</v>
      </c>
      <c r="I48" s="340">
        <f>SUM(Q63:Q65)</f>
        <v>4.8</v>
      </c>
      <c r="J48" s="313" t="s">
        <v>519</v>
      </c>
      <c r="K48" s="326"/>
      <c r="L48" s="360">
        <f>$G$48*$I$48</f>
        <v>44.913599999999995</v>
      </c>
      <c r="M48" s="313"/>
      <c r="N48" s="326"/>
      <c r="O48" s="313"/>
      <c r="P48" s="313"/>
      <c r="Q48" s="313"/>
      <c r="R48" s="390"/>
    </row>
    <row r="49" spans="3:18" ht="7.5" customHeight="1">
      <c r="C49" s="279"/>
      <c r="D49" s="289"/>
      <c r="E49" s="303"/>
      <c r="F49" s="314"/>
      <c r="G49" s="327"/>
      <c r="H49" s="338"/>
      <c r="I49" s="314"/>
      <c r="J49" s="314"/>
      <c r="K49" s="338"/>
      <c r="L49" s="313"/>
      <c r="M49" s="314"/>
      <c r="N49" s="338"/>
      <c r="O49" s="314"/>
      <c r="P49" s="314"/>
      <c r="Q49" s="314"/>
      <c r="R49" s="391"/>
    </row>
    <row r="50" spans="3:18" ht="7.5" customHeight="1">
      <c r="C50" s="279"/>
      <c r="D50" s="280"/>
      <c r="E50" s="279"/>
      <c r="G50" s="332"/>
      <c r="L50" s="367"/>
      <c r="R50" s="390"/>
    </row>
    <row r="51" spans="3:18" ht="13.5" customHeight="1">
      <c r="C51" s="279"/>
      <c r="D51" s="280" t="s">
        <v>33</v>
      </c>
      <c r="E51" s="279" t="s">
        <v>519</v>
      </c>
      <c r="F51" s="313"/>
      <c r="G51" s="324">
        <v>9.3569999999999993</v>
      </c>
      <c r="H51" s="326" t="s">
        <v>833</v>
      </c>
      <c r="I51" s="340">
        <f>SUM(Q69:Q71)</f>
        <v>0</v>
      </c>
      <c r="J51" s="313" t="s">
        <v>519</v>
      </c>
      <c r="K51" s="358"/>
      <c r="L51" s="360">
        <f>$G$51*$I$51</f>
        <v>0</v>
      </c>
      <c r="M51" s="373"/>
      <c r="N51" s="326"/>
      <c r="O51" s="313"/>
      <c r="P51" s="313"/>
      <c r="Q51" s="313"/>
      <c r="R51" s="390"/>
    </row>
    <row r="52" spans="3:18" ht="7.5" customHeight="1">
      <c r="C52" s="279"/>
      <c r="D52" s="280"/>
      <c r="E52" s="279"/>
      <c r="F52" s="313"/>
      <c r="G52" s="324"/>
      <c r="H52" s="326"/>
      <c r="I52" s="313"/>
      <c r="J52" s="313"/>
      <c r="K52" s="326"/>
      <c r="L52" s="368"/>
      <c r="M52" s="313"/>
      <c r="N52" s="326"/>
      <c r="O52" s="313"/>
      <c r="P52" s="313"/>
      <c r="Q52" s="313"/>
      <c r="R52" s="390"/>
    </row>
    <row r="53" spans="3:18" ht="7.5" customHeight="1">
      <c r="C53" s="279"/>
      <c r="D53" s="290"/>
      <c r="E53" s="304"/>
      <c r="F53" s="315"/>
      <c r="G53" s="328"/>
      <c r="H53" s="339"/>
      <c r="I53" s="315"/>
      <c r="J53" s="315"/>
      <c r="K53" s="339"/>
      <c r="L53" s="315"/>
      <c r="M53" s="315"/>
      <c r="N53" s="339"/>
      <c r="O53" s="315"/>
      <c r="P53" s="315"/>
      <c r="Q53" s="315"/>
      <c r="R53" s="392"/>
    </row>
    <row r="54" spans="3:18" ht="13.5" customHeight="1">
      <c r="C54" s="279"/>
      <c r="D54" s="280" t="s">
        <v>330</v>
      </c>
      <c r="E54" s="279" t="s">
        <v>519</v>
      </c>
      <c r="F54" s="313"/>
      <c r="G54" s="324">
        <v>9.3569999999999993</v>
      </c>
      <c r="H54" s="326" t="s">
        <v>833</v>
      </c>
      <c r="I54" s="340">
        <f>SUM(Q75:Q77)</f>
        <v>0</v>
      </c>
      <c r="J54" s="313" t="s">
        <v>519</v>
      </c>
      <c r="K54" s="326"/>
      <c r="L54" s="360">
        <f>$G$54*$I$54</f>
        <v>0</v>
      </c>
      <c r="M54" s="313"/>
      <c r="N54" s="326"/>
      <c r="O54" s="313"/>
      <c r="P54" s="313"/>
      <c r="Q54" s="313"/>
      <c r="R54" s="390"/>
    </row>
    <row r="55" spans="3:18" ht="7.5" customHeight="1">
      <c r="C55" s="279"/>
      <c r="D55" s="289"/>
      <c r="E55" s="303"/>
      <c r="F55" s="314"/>
      <c r="G55" s="314"/>
      <c r="H55" s="338"/>
      <c r="I55" s="314"/>
      <c r="J55" s="314"/>
      <c r="K55" s="338"/>
      <c r="L55" s="361"/>
      <c r="M55" s="314"/>
      <c r="N55" s="338"/>
      <c r="O55" s="314"/>
      <c r="P55" s="314"/>
      <c r="Q55" s="314"/>
      <c r="R55" s="391"/>
    </row>
    <row r="56" spans="3:18" ht="13.5" customHeight="1">
      <c r="C56" s="279"/>
      <c r="D56" s="291"/>
      <c r="E56" s="279"/>
      <c r="F56" s="313"/>
      <c r="H56" s="326"/>
      <c r="I56" s="313"/>
      <c r="J56" s="313"/>
      <c r="K56" s="326"/>
      <c r="M56" s="313"/>
      <c r="N56" s="326"/>
      <c r="O56" s="313"/>
      <c r="P56" s="313"/>
      <c r="Q56" s="313"/>
      <c r="R56" s="390"/>
    </row>
    <row r="57" spans="3:18" ht="13.5" customHeight="1">
      <c r="C57" s="279"/>
      <c r="D57" s="280"/>
      <c r="E57" s="279"/>
      <c r="F57" s="313"/>
      <c r="G57" s="313" t="s">
        <v>579</v>
      </c>
      <c r="H57" s="326"/>
      <c r="I57" s="313"/>
      <c r="J57" s="313" t="s">
        <v>519</v>
      </c>
      <c r="K57" s="326"/>
      <c r="L57" s="360">
        <f>SUM($L$48:$L$54)</f>
        <v>44.913599999999995</v>
      </c>
      <c r="M57" s="313"/>
      <c r="N57" s="326"/>
      <c r="O57" s="313"/>
      <c r="P57" s="313"/>
      <c r="Q57" s="313"/>
      <c r="R57" s="390"/>
    </row>
    <row r="58" spans="3:18" ht="13.5" customHeight="1">
      <c r="C58" s="279"/>
      <c r="D58" s="288"/>
      <c r="E58" s="292"/>
      <c r="F58" s="286"/>
      <c r="G58" s="286"/>
      <c r="H58" s="325"/>
      <c r="I58" s="286"/>
      <c r="J58" s="286"/>
      <c r="K58" s="325"/>
      <c r="L58" s="286"/>
      <c r="M58" s="286"/>
      <c r="N58" s="325"/>
      <c r="O58" s="286"/>
      <c r="P58" s="286"/>
      <c r="Q58" s="286"/>
      <c r="R58" s="389"/>
    </row>
    <row r="59" spans="3:18" ht="13.5" customHeight="1">
      <c r="C59" s="280"/>
      <c r="D59" s="278" t="s">
        <v>782</v>
      </c>
      <c r="E59" s="285"/>
      <c r="F59" s="285"/>
      <c r="G59" s="285"/>
      <c r="H59" s="335"/>
      <c r="I59" s="285"/>
      <c r="J59" s="285"/>
      <c r="K59" s="335"/>
      <c r="L59" s="285"/>
      <c r="M59" s="285"/>
      <c r="N59" s="335"/>
      <c r="O59" s="285"/>
      <c r="P59" s="285"/>
      <c r="Q59" s="285"/>
      <c r="R59" s="388"/>
    </row>
    <row r="60" spans="3:18" ht="13.5" customHeight="1">
      <c r="C60" s="279"/>
      <c r="D60" s="292"/>
      <c r="E60" s="286"/>
      <c r="F60" s="286"/>
      <c r="G60" s="286"/>
      <c r="H60" s="325"/>
      <c r="I60" s="286"/>
      <c r="J60" s="286"/>
      <c r="K60" s="325"/>
      <c r="L60" s="286"/>
      <c r="M60" s="286"/>
      <c r="N60" s="325"/>
      <c r="O60" s="286"/>
      <c r="P60" s="286"/>
      <c r="Q60" s="286"/>
      <c r="R60" s="389"/>
    </row>
    <row r="61" spans="3:18" ht="13.5" customHeight="1">
      <c r="C61" s="281"/>
      <c r="D61" s="950" t="s">
        <v>1035</v>
      </c>
      <c r="E61" s="281" t="s">
        <v>519</v>
      </c>
      <c r="F61" s="316" t="s">
        <v>945</v>
      </c>
      <c r="G61" s="329" t="s">
        <v>1081</v>
      </c>
      <c r="H61" s="326" t="s">
        <v>833</v>
      </c>
      <c r="I61" s="329" t="s">
        <v>670</v>
      </c>
      <c r="J61" s="313"/>
      <c r="K61" s="326" t="s">
        <v>833</v>
      </c>
      <c r="L61" s="362" t="s">
        <v>1128</v>
      </c>
      <c r="M61" s="371" t="s">
        <v>274</v>
      </c>
      <c r="N61" s="951"/>
      <c r="O61" s="951"/>
      <c r="P61" s="951"/>
      <c r="Q61" s="313"/>
      <c r="R61" s="390"/>
    </row>
    <row r="62" spans="3:18" ht="13.5" customHeight="1">
      <c r="C62" s="281"/>
      <c r="D62" s="950"/>
      <c r="L62" s="363"/>
      <c r="M62" s="371"/>
      <c r="N62" s="951"/>
      <c r="O62" s="951"/>
      <c r="P62" s="951"/>
      <c r="Q62" s="313"/>
      <c r="R62" s="390"/>
    </row>
    <row r="63" spans="3:18" ht="13.5" customHeight="1">
      <c r="C63" s="282"/>
      <c r="D63" s="293" t="s">
        <v>694</v>
      </c>
      <c r="E63" s="305"/>
      <c r="F63" s="317" t="s">
        <v>854</v>
      </c>
      <c r="G63" s="330">
        <f>'設計 入力表２（図面目録）'!L42</f>
        <v>8</v>
      </c>
      <c r="H63" s="317" t="s">
        <v>833</v>
      </c>
      <c r="I63" s="364">
        <v>1</v>
      </c>
      <c r="J63" s="352"/>
      <c r="K63" s="357" t="s">
        <v>833</v>
      </c>
      <c r="L63" s="357">
        <v>0.6</v>
      </c>
      <c r="M63" s="354" t="s">
        <v>274</v>
      </c>
      <c r="N63" s="317"/>
      <c r="O63" s="378"/>
      <c r="P63" s="383"/>
      <c r="Q63" s="386">
        <f>$G$63*$I$63*$L$63</f>
        <v>4.8</v>
      </c>
      <c r="R63" s="393"/>
    </row>
    <row r="64" spans="3:18" ht="13.5" customHeight="1">
      <c r="C64" s="282"/>
      <c r="D64" s="293" t="s">
        <v>848</v>
      </c>
      <c r="E64" s="306" t="s">
        <v>519</v>
      </c>
      <c r="F64" s="317" t="s">
        <v>854</v>
      </c>
      <c r="G64" s="330">
        <f>'設計 入力表２（図面目録）'!L43</f>
        <v>0</v>
      </c>
      <c r="H64" s="317" t="s">
        <v>833</v>
      </c>
      <c r="I64" s="404">
        <v>1</v>
      </c>
      <c r="J64" s="353"/>
      <c r="K64" s="357" t="s">
        <v>833</v>
      </c>
      <c r="L64" s="364">
        <v>0.6</v>
      </c>
      <c r="M64" s="354" t="s">
        <v>274</v>
      </c>
      <c r="N64" s="952"/>
      <c r="O64" s="970"/>
      <c r="P64" s="384" t="s">
        <v>519</v>
      </c>
      <c r="Q64" s="386">
        <f>$G$64*$I$64*$L$64</f>
        <v>0</v>
      </c>
      <c r="R64" s="393"/>
    </row>
    <row r="65" spans="3:19" ht="13.5" customHeight="1">
      <c r="C65" s="282"/>
      <c r="D65" s="293" t="s">
        <v>849</v>
      </c>
      <c r="E65" s="306"/>
      <c r="F65" s="317" t="s">
        <v>854</v>
      </c>
      <c r="G65" s="330">
        <f>'設計 入力表２（図面目録）'!L44</f>
        <v>0</v>
      </c>
      <c r="H65" s="317" t="s">
        <v>833</v>
      </c>
      <c r="I65" s="365">
        <v>1</v>
      </c>
      <c r="J65" s="354"/>
      <c r="K65" s="357" t="s">
        <v>833</v>
      </c>
      <c r="L65" s="365">
        <v>0.6</v>
      </c>
      <c r="M65" s="354" t="s">
        <v>274</v>
      </c>
      <c r="N65" s="952"/>
      <c r="O65" s="970"/>
      <c r="P65" s="384"/>
      <c r="Q65" s="386">
        <f>$G$65*$I$65*$L$65</f>
        <v>0</v>
      </c>
      <c r="R65" s="393"/>
    </row>
    <row r="66" spans="3:19" ht="13.5" customHeight="1">
      <c r="C66" s="282"/>
      <c r="D66" s="294"/>
      <c r="E66" s="307"/>
      <c r="F66" s="318"/>
      <c r="G66" s="325"/>
      <c r="H66" s="325"/>
      <c r="I66" s="286"/>
      <c r="J66" s="286"/>
      <c r="K66" s="325"/>
      <c r="L66" s="318"/>
      <c r="M66" s="372"/>
      <c r="N66" s="318"/>
      <c r="O66" s="286"/>
      <c r="P66" s="286"/>
      <c r="Q66" s="286"/>
      <c r="R66" s="389"/>
    </row>
    <row r="67" spans="3:19" ht="13.5" customHeight="1">
      <c r="C67" s="281"/>
      <c r="D67" s="955" t="s">
        <v>130</v>
      </c>
      <c r="E67" s="281" t="s">
        <v>519</v>
      </c>
      <c r="F67" s="316" t="s">
        <v>945</v>
      </c>
      <c r="G67" s="326" t="s">
        <v>1081</v>
      </c>
      <c r="H67" s="326" t="s">
        <v>833</v>
      </c>
      <c r="I67" s="329" t="s">
        <v>670</v>
      </c>
      <c r="J67" s="313"/>
      <c r="K67" s="326" t="s">
        <v>833</v>
      </c>
      <c r="L67" s="362" t="s">
        <v>1128</v>
      </c>
      <c r="M67" s="371" t="s">
        <v>274</v>
      </c>
      <c r="N67" s="951"/>
      <c r="O67" s="951"/>
      <c r="P67" s="951"/>
      <c r="Q67" s="313"/>
      <c r="R67" s="390"/>
    </row>
    <row r="68" spans="3:19" ht="13.5" customHeight="1">
      <c r="C68" s="281"/>
      <c r="D68" s="955"/>
      <c r="G68" s="277"/>
      <c r="L68" s="363"/>
      <c r="M68" s="371"/>
      <c r="N68" s="951"/>
      <c r="O68" s="951"/>
      <c r="P68" s="951"/>
      <c r="Q68" s="313"/>
      <c r="R68" s="390"/>
    </row>
    <row r="69" spans="3:19" ht="13.5" customHeight="1">
      <c r="C69" s="282"/>
      <c r="D69" s="293" t="s">
        <v>694</v>
      </c>
      <c r="E69" s="305"/>
      <c r="F69" s="317" t="s">
        <v>854</v>
      </c>
      <c r="G69" s="330">
        <f>'設計 入力表２（図面目録）'!M42</f>
        <v>0</v>
      </c>
      <c r="H69" s="317" t="s">
        <v>833</v>
      </c>
      <c r="I69" s="364">
        <v>1</v>
      </c>
      <c r="J69" s="352"/>
      <c r="K69" s="357" t="s">
        <v>833</v>
      </c>
      <c r="L69" s="366">
        <v>1</v>
      </c>
      <c r="M69" s="354" t="s">
        <v>274</v>
      </c>
      <c r="N69" s="317"/>
      <c r="O69" s="378"/>
      <c r="P69" s="383"/>
      <c r="Q69" s="386">
        <f>$G$69*$I$69*$L$69</f>
        <v>0</v>
      </c>
      <c r="R69" s="393"/>
    </row>
    <row r="70" spans="3:19" ht="13.5" customHeight="1">
      <c r="C70" s="282"/>
      <c r="D70" s="293" t="s">
        <v>848</v>
      </c>
      <c r="E70" s="306" t="s">
        <v>519</v>
      </c>
      <c r="F70" s="317" t="s">
        <v>854</v>
      </c>
      <c r="G70" s="330">
        <f>'設計 入力表２（図面目録）'!M43</f>
        <v>0</v>
      </c>
      <c r="H70" s="317" t="s">
        <v>833</v>
      </c>
      <c r="I70" s="404">
        <v>1</v>
      </c>
      <c r="J70" s="353"/>
      <c r="K70" s="357" t="s">
        <v>833</v>
      </c>
      <c r="L70" s="364">
        <v>1</v>
      </c>
      <c r="M70" s="354" t="s">
        <v>274</v>
      </c>
      <c r="N70" s="317"/>
      <c r="O70" s="380"/>
      <c r="P70" s="384" t="s">
        <v>519</v>
      </c>
      <c r="Q70" s="386">
        <f>$G$70*$I$70*$L$70</f>
        <v>0</v>
      </c>
      <c r="R70" s="393"/>
    </row>
    <row r="71" spans="3:19" ht="13.5" customHeight="1">
      <c r="C71" s="282"/>
      <c r="D71" s="293" t="s">
        <v>849</v>
      </c>
      <c r="E71" s="306"/>
      <c r="F71" s="317" t="s">
        <v>854</v>
      </c>
      <c r="G71" s="330">
        <f>'設計 入力表２（図面目録）'!M44</f>
        <v>0</v>
      </c>
      <c r="H71" s="317" t="s">
        <v>833</v>
      </c>
      <c r="I71" s="365">
        <v>1</v>
      </c>
      <c r="J71" s="354"/>
      <c r="K71" s="357" t="s">
        <v>833</v>
      </c>
      <c r="L71" s="365">
        <v>1</v>
      </c>
      <c r="M71" s="354" t="s">
        <v>274</v>
      </c>
      <c r="N71" s="317"/>
      <c r="O71" s="380"/>
      <c r="P71" s="384"/>
      <c r="Q71" s="386">
        <f>$G$71*$I$71*$L$71</f>
        <v>0</v>
      </c>
      <c r="R71" s="393"/>
    </row>
    <row r="72" spans="3:19" ht="13.5" customHeight="1">
      <c r="C72" s="282"/>
      <c r="D72" s="294"/>
      <c r="E72" s="307"/>
      <c r="F72" s="318"/>
      <c r="G72" s="325"/>
      <c r="H72" s="325"/>
      <c r="I72" s="286"/>
      <c r="J72" s="286"/>
      <c r="K72" s="325"/>
      <c r="L72" s="318"/>
      <c r="M72" s="372"/>
      <c r="N72" s="318"/>
      <c r="O72" s="286"/>
      <c r="P72" s="286"/>
      <c r="Q72" s="286"/>
      <c r="R72" s="389"/>
    </row>
    <row r="73" spans="3:19" ht="13.5" customHeight="1">
      <c r="C73" s="281"/>
      <c r="D73" s="295" t="s">
        <v>544</v>
      </c>
      <c r="E73" s="281" t="s">
        <v>519</v>
      </c>
      <c r="F73" s="316" t="s">
        <v>945</v>
      </c>
      <c r="G73" s="326" t="s">
        <v>1081</v>
      </c>
      <c r="H73" s="326" t="s">
        <v>833</v>
      </c>
      <c r="I73" s="329" t="s">
        <v>670</v>
      </c>
      <c r="J73" s="313"/>
      <c r="K73" s="326" t="s">
        <v>833</v>
      </c>
      <c r="L73" s="362" t="s">
        <v>1128</v>
      </c>
      <c r="M73" s="371" t="s">
        <v>274</v>
      </c>
      <c r="N73" s="376"/>
      <c r="O73" s="376"/>
      <c r="P73" s="376"/>
      <c r="Q73" s="313"/>
      <c r="R73" s="390"/>
    </row>
    <row r="74" spans="3:19" ht="13.5" customHeight="1">
      <c r="C74" s="281"/>
      <c r="D74" s="295"/>
      <c r="G74" s="277"/>
      <c r="L74" s="363"/>
      <c r="M74" s="371"/>
      <c r="N74" s="376"/>
      <c r="O74" s="376"/>
      <c r="P74" s="376"/>
      <c r="Q74" s="313"/>
      <c r="R74" s="390"/>
    </row>
    <row r="75" spans="3:19" ht="13.5" customHeight="1">
      <c r="C75" s="282"/>
      <c r="D75" s="293" t="s">
        <v>694</v>
      </c>
      <c r="E75" s="305"/>
      <c r="F75" s="317" t="s">
        <v>854</v>
      </c>
      <c r="G75" s="330">
        <f>'設計 入力表２（図面目録）'!N42</f>
        <v>0</v>
      </c>
      <c r="H75" s="317" t="s">
        <v>833</v>
      </c>
      <c r="I75" s="364">
        <v>1</v>
      </c>
      <c r="J75" s="352"/>
      <c r="K75" s="357" t="s">
        <v>833</v>
      </c>
      <c r="L75" s="357">
        <v>1.4</v>
      </c>
      <c r="M75" s="354" t="s">
        <v>274</v>
      </c>
      <c r="N75" s="317"/>
      <c r="O75" s="378"/>
      <c r="P75" s="383"/>
      <c r="Q75" s="386">
        <f>$G$75*$I$75*$L$75</f>
        <v>0</v>
      </c>
      <c r="R75" s="393"/>
    </row>
    <row r="76" spans="3:19" ht="13.5" customHeight="1">
      <c r="C76" s="282"/>
      <c r="D76" s="293" t="s">
        <v>848</v>
      </c>
      <c r="E76" s="306" t="s">
        <v>519</v>
      </c>
      <c r="F76" s="317" t="s">
        <v>854</v>
      </c>
      <c r="G76" s="330">
        <f>'設計 入力表２（図面目録）'!N43</f>
        <v>0</v>
      </c>
      <c r="H76" s="317" t="s">
        <v>833</v>
      </c>
      <c r="I76" s="404">
        <v>1</v>
      </c>
      <c r="J76" s="353"/>
      <c r="K76" s="357" t="s">
        <v>833</v>
      </c>
      <c r="L76" s="364">
        <v>1.4</v>
      </c>
      <c r="M76" s="354" t="s">
        <v>274</v>
      </c>
      <c r="N76" s="317"/>
      <c r="O76" s="380"/>
      <c r="P76" s="384" t="s">
        <v>519</v>
      </c>
      <c r="Q76" s="386">
        <f>$G$76*$I$76*$L$76</f>
        <v>0</v>
      </c>
      <c r="R76" s="393"/>
    </row>
    <row r="77" spans="3:19" ht="13.5" customHeight="1">
      <c r="C77" s="282"/>
      <c r="D77" s="293" t="s">
        <v>849</v>
      </c>
      <c r="E77" s="306"/>
      <c r="F77" s="317" t="s">
        <v>854</v>
      </c>
      <c r="G77" s="330">
        <f>'設計 入力表２（図面目録）'!N44</f>
        <v>0</v>
      </c>
      <c r="H77" s="317" t="s">
        <v>833</v>
      </c>
      <c r="I77" s="365">
        <v>1</v>
      </c>
      <c r="J77" s="354"/>
      <c r="K77" s="357" t="s">
        <v>833</v>
      </c>
      <c r="L77" s="365">
        <v>1.4</v>
      </c>
      <c r="M77" s="354" t="s">
        <v>274</v>
      </c>
      <c r="N77" s="317"/>
      <c r="O77" s="380"/>
      <c r="P77" s="384"/>
      <c r="Q77" s="386">
        <f>$G$77*$I$77*$L$77</f>
        <v>0</v>
      </c>
      <c r="R77" s="393"/>
    </row>
    <row r="78" spans="3:19" ht="13.5" customHeight="1">
      <c r="C78" s="284"/>
      <c r="D78" s="297"/>
      <c r="E78" s="284"/>
      <c r="F78" s="320"/>
      <c r="G78" s="320"/>
      <c r="H78" s="320"/>
      <c r="I78" s="320"/>
      <c r="J78" s="320"/>
      <c r="K78" s="320"/>
      <c r="L78" s="320"/>
      <c r="M78" s="320"/>
      <c r="N78" s="320"/>
      <c r="O78" s="320"/>
      <c r="P78" s="320"/>
      <c r="Q78" s="320"/>
      <c r="R78" s="396"/>
      <c r="S78" s="279"/>
    </row>
    <row r="79" spans="3:19" ht="12" customHeight="1">
      <c r="D79" s="302"/>
      <c r="E79" s="311"/>
      <c r="F79" s="311"/>
      <c r="G79" s="311"/>
      <c r="H79" s="326"/>
      <c r="I79" s="313"/>
      <c r="J79" s="326"/>
      <c r="K79" s="326"/>
      <c r="L79" s="313"/>
    </row>
    <row r="80" spans="3:19" ht="6" customHeight="1">
      <c r="E80" s="312"/>
      <c r="F80" s="312"/>
      <c r="G80" s="336"/>
      <c r="H80" s="326"/>
      <c r="I80" s="313"/>
      <c r="J80" s="963"/>
      <c r="K80" s="963"/>
      <c r="L80" s="313"/>
    </row>
    <row r="81" spans="3:18" ht="12" customHeight="1">
      <c r="C81" s="278" t="s">
        <v>715</v>
      </c>
      <c r="D81" s="285"/>
      <c r="E81" s="400"/>
      <c r="F81" s="400"/>
      <c r="G81" s="402"/>
      <c r="H81" s="335"/>
      <c r="I81" s="285"/>
      <c r="J81" s="971"/>
      <c r="K81" s="971"/>
      <c r="L81" s="285"/>
      <c r="M81" s="285"/>
      <c r="N81" s="335"/>
      <c r="O81" s="285"/>
      <c r="P81" s="285"/>
      <c r="Q81" s="285"/>
      <c r="R81" s="388"/>
    </row>
    <row r="82" spans="3:18" ht="13.5" customHeight="1">
      <c r="C82" s="279"/>
      <c r="D82" s="302"/>
      <c r="E82" s="311"/>
      <c r="F82" s="311"/>
      <c r="G82" s="311"/>
      <c r="H82" s="326"/>
      <c r="I82" s="313"/>
      <c r="J82" s="326"/>
      <c r="K82" s="326"/>
      <c r="L82" s="313"/>
      <c r="R82" s="390"/>
    </row>
    <row r="83" spans="3:18" ht="13.5" customHeight="1">
      <c r="C83" s="279" t="s">
        <v>478</v>
      </c>
      <c r="E83" s="312"/>
      <c r="F83" s="312"/>
      <c r="G83" s="336"/>
      <c r="H83" s="326"/>
      <c r="I83" s="313"/>
      <c r="J83" s="963"/>
      <c r="K83" s="963"/>
      <c r="L83" s="313"/>
      <c r="R83" s="390"/>
    </row>
    <row r="84" spans="3:18" ht="13.5" customHeight="1">
      <c r="C84" s="279" t="s">
        <v>1130</v>
      </c>
      <c r="E84" s="312"/>
      <c r="F84" s="312"/>
      <c r="G84" s="336"/>
      <c r="H84" s="326"/>
      <c r="I84" s="313"/>
      <c r="J84" s="963"/>
      <c r="K84" s="963"/>
      <c r="L84" s="313"/>
      <c r="R84" s="390"/>
    </row>
    <row r="85" spans="3:18" ht="13.5" customHeight="1">
      <c r="C85" s="279" t="s">
        <v>630</v>
      </c>
      <c r="D85" s="302"/>
      <c r="E85" s="311"/>
      <c r="F85" s="311"/>
      <c r="G85" s="311"/>
      <c r="H85" s="326"/>
      <c r="I85" s="313"/>
      <c r="J85" s="326"/>
      <c r="K85" s="326"/>
      <c r="L85" s="313"/>
      <c r="R85" s="390"/>
    </row>
    <row r="86" spans="3:18" ht="13.5" customHeight="1">
      <c r="C86" s="279" t="s">
        <v>561</v>
      </c>
      <c r="E86" s="312"/>
      <c r="F86" s="312"/>
      <c r="G86" s="336"/>
      <c r="H86" s="326"/>
      <c r="I86" s="313"/>
      <c r="J86" s="963"/>
      <c r="K86" s="963"/>
      <c r="L86" s="313"/>
      <c r="R86" s="390"/>
    </row>
    <row r="87" spans="3:18" ht="13.5" customHeight="1">
      <c r="C87" s="279"/>
      <c r="E87" s="312"/>
      <c r="F87" s="312"/>
      <c r="G87" s="336"/>
      <c r="H87" s="326"/>
      <c r="I87" s="313"/>
      <c r="J87" s="963"/>
      <c r="K87" s="963"/>
      <c r="L87" s="313"/>
      <c r="R87" s="390"/>
    </row>
    <row r="88" spans="3:18" ht="13.5" customHeight="1">
      <c r="C88" s="399" t="s">
        <v>485</v>
      </c>
      <c r="D88" s="302"/>
      <c r="E88" s="311"/>
      <c r="F88" s="311"/>
      <c r="G88" s="311"/>
      <c r="H88" s="326"/>
      <c r="I88" s="313"/>
      <c r="J88" s="326"/>
      <c r="K88" s="326"/>
      <c r="L88" s="313"/>
      <c r="R88" s="390"/>
    </row>
    <row r="89" spans="3:18" ht="13.5" customHeight="1">
      <c r="C89" s="399" t="s">
        <v>1075</v>
      </c>
      <c r="E89" s="312"/>
      <c r="F89" s="312"/>
      <c r="G89" s="336"/>
      <c r="H89" s="326"/>
      <c r="I89" s="313"/>
      <c r="J89" s="963"/>
      <c r="K89" s="963"/>
      <c r="L89" s="313"/>
      <c r="R89" s="390"/>
    </row>
    <row r="90" spans="3:18" ht="13.5" customHeight="1">
      <c r="C90" s="279"/>
      <c r="E90" s="312"/>
      <c r="F90" s="312"/>
      <c r="G90" s="336"/>
      <c r="H90" s="326"/>
      <c r="I90" s="313"/>
      <c r="J90" s="963"/>
      <c r="K90" s="963"/>
      <c r="L90" s="313"/>
      <c r="M90" s="313"/>
      <c r="R90" s="390"/>
    </row>
    <row r="91" spans="3:18" ht="13.5" customHeight="1">
      <c r="C91" s="279"/>
      <c r="D91" s="302" t="s">
        <v>906</v>
      </c>
      <c r="E91" s="311" t="s">
        <v>519</v>
      </c>
      <c r="F91" s="311"/>
      <c r="G91" s="311" t="s">
        <v>272</v>
      </c>
      <c r="H91" s="311"/>
      <c r="I91" s="311"/>
      <c r="J91" s="326"/>
      <c r="K91" s="326" t="s">
        <v>991</v>
      </c>
      <c r="L91" s="313" t="s">
        <v>1126</v>
      </c>
      <c r="M91" s="313"/>
      <c r="R91" s="390"/>
    </row>
    <row r="92" spans="3:18" ht="13.5" customHeight="1">
      <c r="C92" s="279"/>
      <c r="E92" s="312"/>
      <c r="F92" s="312"/>
      <c r="G92" s="336"/>
      <c r="H92" s="326"/>
      <c r="I92" s="313"/>
      <c r="J92" s="963"/>
      <c r="K92" s="963"/>
      <c r="L92" s="313"/>
      <c r="R92" s="390"/>
    </row>
    <row r="93" spans="3:18" ht="13.5" customHeight="1">
      <c r="C93" s="279"/>
      <c r="E93" s="312" t="s">
        <v>519</v>
      </c>
      <c r="F93" s="312" t="s">
        <v>854</v>
      </c>
      <c r="G93" s="403">
        <f>$L$16</f>
        <v>75.239999999999995</v>
      </c>
      <c r="H93" s="326" t="s">
        <v>991</v>
      </c>
      <c r="I93" s="403">
        <f>$L$57</f>
        <v>44.913599999999995</v>
      </c>
      <c r="J93" s="319" t="s">
        <v>274</v>
      </c>
      <c r="K93" s="319" t="s">
        <v>519</v>
      </c>
      <c r="L93" s="360">
        <f>$G$93+$I$93</f>
        <v>120.15359999999998</v>
      </c>
      <c r="R93" s="390"/>
    </row>
    <row r="94" spans="3:18" ht="13.5" customHeight="1">
      <c r="C94" s="292"/>
      <c r="D94" s="337"/>
      <c r="E94" s="401"/>
      <c r="F94" s="401"/>
      <c r="G94" s="401"/>
      <c r="H94" s="325"/>
      <c r="I94" s="286"/>
      <c r="J94" s="286"/>
      <c r="K94" s="325"/>
      <c r="L94" s="286"/>
      <c r="M94" s="286"/>
      <c r="N94" s="325"/>
      <c r="O94" s="286"/>
      <c r="P94" s="286"/>
      <c r="Q94" s="286"/>
      <c r="R94" s="389"/>
    </row>
    <row r="95" spans="3:18" ht="13.5" customHeight="1"/>
    <row r="96" spans="3:18" ht="13.5" customHeight="1"/>
    <row r="97" ht="13.5" customHeight="1"/>
    <row r="98" ht="13.5" customHeight="1"/>
    <row r="99" ht="13.5" customHeight="1"/>
    <row r="100" ht="13.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mergeCells count="36">
    <mergeCell ref="J2:K2"/>
    <mergeCell ref="M2:N2"/>
    <mergeCell ref="L5:M5"/>
    <mergeCell ref="N5:O5"/>
    <mergeCell ref="N6:O6"/>
    <mergeCell ref="L7:M7"/>
    <mergeCell ref="N7:O7"/>
    <mergeCell ref="L8:M8"/>
    <mergeCell ref="N8:O8"/>
    <mergeCell ref="L44:M44"/>
    <mergeCell ref="N44:O44"/>
    <mergeCell ref="N22:P23"/>
    <mergeCell ref="N25:N26"/>
    <mergeCell ref="N28:P29"/>
    <mergeCell ref="N45:O45"/>
    <mergeCell ref="L46:M46"/>
    <mergeCell ref="N46:O46"/>
    <mergeCell ref="L47:M47"/>
    <mergeCell ref="N47:O47"/>
    <mergeCell ref="J87:K87"/>
    <mergeCell ref="J89:K89"/>
    <mergeCell ref="J90:K90"/>
    <mergeCell ref="J92:K92"/>
    <mergeCell ref="D22:D23"/>
    <mergeCell ref="D28:D29"/>
    <mergeCell ref="D61:D62"/>
    <mergeCell ref="J80:K80"/>
    <mergeCell ref="J81:K81"/>
    <mergeCell ref="J83:K83"/>
    <mergeCell ref="J84:K84"/>
    <mergeCell ref="J86:K86"/>
    <mergeCell ref="N61:P62"/>
    <mergeCell ref="N64:N65"/>
    <mergeCell ref="O64:O65"/>
    <mergeCell ref="D67:D68"/>
    <mergeCell ref="N67:P68"/>
  </mergeCells>
  <phoneticPr fontId="4"/>
  <pageMargins left="0.78740157480314965" right="0.78740157480314965" top="0.59055118110236227" bottom="0.19685039370078741" header="0.51181102362204722" footer="0.51181102362204722"/>
  <pageSetup paperSize="9" scale="81" orientation="landscape" r:id="rId1"/>
  <headerFooter alignWithMargins="0"/>
  <rowBreaks count="1" manualBreakCount="1">
    <brk id="41" min="2"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2:N35"/>
  <sheetViews>
    <sheetView view="pageBreakPreview" zoomScale="75" zoomScaleSheetLayoutView="75" workbookViewId="0">
      <selection activeCell="J20" sqref="J20"/>
    </sheetView>
  </sheetViews>
  <sheetFormatPr defaultRowHeight="15" customHeight="1"/>
  <cols>
    <col min="1" max="1" width="9" style="405" customWidth="1"/>
    <col min="2" max="2" width="25.6640625" style="405" customWidth="1"/>
    <col min="3" max="3" width="30.6640625" style="405" customWidth="1"/>
    <col min="4" max="4" width="12.6640625" style="405" customWidth="1"/>
    <col min="5" max="5" width="8.6640625" style="405" customWidth="1"/>
    <col min="6" max="6" width="10.77734375" style="405" customWidth="1"/>
    <col min="7" max="7" width="14.6640625" style="405" customWidth="1"/>
    <col min="8" max="8" width="25.109375" style="405" customWidth="1"/>
    <col min="9" max="9" width="13.109375" style="405" customWidth="1"/>
    <col min="10" max="257" width="9" style="405" customWidth="1"/>
    <col min="258" max="258" width="25.6640625" style="405" customWidth="1"/>
    <col min="259" max="259" width="30.6640625" style="405" customWidth="1"/>
    <col min="260" max="260" width="12.6640625" style="405" customWidth="1"/>
    <col min="261" max="261" width="8.6640625" style="405" customWidth="1"/>
    <col min="262" max="262" width="10.77734375" style="405" customWidth="1"/>
    <col min="263" max="263" width="14.6640625" style="405" customWidth="1"/>
    <col min="264" max="264" width="25.109375" style="405" customWidth="1"/>
    <col min="265" max="265" width="13.109375" style="405" customWidth="1"/>
    <col min="266" max="513" width="9" style="405" customWidth="1"/>
    <col min="514" max="514" width="25.6640625" style="405" customWidth="1"/>
    <col min="515" max="515" width="30.6640625" style="405" customWidth="1"/>
    <col min="516" max="516" width="12.6640625" style="405" customWidth="1"/>
    <col min="517" max="517" width="8.6640625" style="405" customWidth="1"/>
    <col min="518" max="518" width="10.77734375" style="405" customWidth="1"/>
    <col min="519" max="519" width="14.6640625" style="405" customWidth="1"/>
    <col min="520" max="520" width="25.109375" style="405" customWidth="1"/>
    <col min="521" max="521" width="13.109375" style="405" customWidth="1"/>
    <col min="522" max="769" width="9" style="405" customWidth="1"/>
    <col min="770" max="770" width="25.6640625" style="405" customWidth="1"/>
    <col min="771" max="771" width="30.6640625" style="405" customWidth="1"/>
    <col min="772" max="772" width="12.6640625" style="405" customWidth="1"/>
    <col min="773" max="773" width="8.6640625" style="405" customWidth="1"/>
    <col min="774" max="774" width="10.77734375" style="405" customWidth="1"/>
    <col min="775" max="775" width="14.6640625" style="405" customWidth="1"/>
    <col min="776" max="776" width="25.109375" style="405" customWidth="1"/>
    <col min="777" max="777" width="13.109375" style="405" customWidth="1"/>
    <col min="778" max="1025" width="9" style="405" customWidth="1"/>
    <col min="1026" max="1026" width="25.6640625" style="405" customWidth="1"/>
    <col min="1027" max="1027" width="30.6640625" style="405" customWidth="1"/>
    <col min="1028" max="1028" width="12.6640625" style="405" customWidth="1"/>
    <col min="1029" max="1029" width="8.6640625" style="405" customWidth="1"/>
    <col min="1030" max="1030" width="10.77734375" style="405" customWidth="1"/>
    <col min="1031" max="1031" width="14.6640625" style="405" customWidth="1"/>
    <col min="1032" max="1032" width="25.109375" style="405" customWidth="1"/>
    <col min="1033" max="1033" width="13.109375" style="405" customWidth="1"/>
    <col min="1034" max="1281" width="9" style="405" customWidth="1"/>
    <col min="1282" max="1282" width="25.6640625" style="405" customWidth="1"/>
    <col min="1283" max="1283" width="30.6640625" style="405" customWidth="1"/>
    <col min="1284" max="1284" width="12.6640625" style="405" customWidth="1"/>
    <col min="1285" max="1285" width="8.6640625" style="405" customWidth="1"/>
    <col min="1286" max="1286" width="10.77734375" style="405" customWidth="1"/>
    <col min="1287" max="1287" width="14.6640625" style="405" customWidth="1"/>
    <col min="1288" max="1288" width="25.109375" style="405" customWidth="1"/>
    <col min="1289" max="1289" width="13.109375" style="405" customWidth="1"/>
    <col min="1290" max="1537" width="9" style="405" customWidth="1"/>
    <col min="1538" max="1538" width="25.6640625" style="405" customWidth="1"/>
    <col min="1539" max="1539" width="30.6640625" style="405" customWidth="1"/>
    <col min="1540" max="1540" width="12.6640625" style="405" customWidth="1"/>
    <col min="1541" max="1541" width="8.6640625" style="405" customWidth="1"/>
    <col min="1542" max="1542" width="10.77734375" style="405" customWidth="1"/>
    <col min="1543" max="1543" width="14.6640625" style="405" customWidth="1"/>
    <col min="1544" max="1544" width="25.109375" style="405" customWidth="1"/>
    <col min="1545" max="1545" width="13.109375" style="405" customWidth="1"/>
    <col min="1546" max="1793" width="9" style="405" customWidth="1"/>
    <col min="1794" max="1794" width="25.6640625" style="405" customWidth="1"/>
    <col min="1795" max="1795" width="30.6640625" style="405" customWidth="1"/>
    <col min="1796" max="1796" width="12.6640625" style="405" customWidth="1"/>
    <col min="1797" max="1797" width="8.6640625" style="405" customWidth="1"/>
    <col min="1798" max="1798" width="10.77734375" style="405" customWidth="1"/>
    <col min="1799" max="1799" width="14.6640625" style="405" customWidth="1"/>
    <col min="1800" max="1800" width="25.109375" style="405" customWidth="1"/>
    <col min="1801" max="1801" width="13.109375" style="405" customWidth="1"/>
    <col min="1802" max="2049" width="9" style="405" customWidth="1"/>
    <col min="2050" max="2050" width="25.6640625" style="405" customWidth="1"/>
    <col min="2051" max="2051" width="30.6640625" style="405" customWidth="1"/>
    <col min="2052" max="2052" width="12.6640625" style="405" customWidth="1"/>
    <col min="2053" max="2053" width="8.6640625" style="405" customWidth="1"/>
    <col min="2054" max="2054" width="10.77734375" style="405" customWidth="1"/>
    <col min="2055" max="2055" width="14.6640625" style="405" customWidth="1"/>
    <col min="2056" max="2056" width="25.109375" style="405" customWidth="1"/>
    <col min="2057" max="2057" width="13.109375" style="405" customWidth="1"/>
    <col min="2058" max="2305" width="9" style="405" customWidth="1"/>
    <col min="2306" max="2306" width="25.6640625" style="405" customWidth="1"/>
    <col min="2307" max="2307" width="30.6640625" style="405" customWidth="1"/>
    <col min="2308" max="2308" width="12.6640625" style="405" customWidth="1"/>
    <col min="2309" max="2309" width="8.6640625" style="405" customWidth="1"/>
    <col min="2310" max="2310" width="10.77734375" style="405" customWidth="1"/>
    <col min="2311" max="2311" width="14.6640625" style="405" customWidth="1"/>
    <col min="2312" max="2312" width="25.109375" style="405" customWidth="1"/>
    <col min="2313" max="2313" width="13.109375" style="405" customWidth="1"/>
    <col min="2314" max="2561" width="9" style="405" customWidth="1"/>
    <col min="2562" max="2562" width="25.6640625" style="405" customWidth="1"/>
    <col min="2563" max="2563" width="30.6640625" style="405" customWidth="1"/>
    <col min="2564" max="2564" width="12.6640625" style="405" customWidth="1"/>
    <col min="2565" max="2565" width="8.6640625" style="405" customWidth="1"/>
    <col min="2566" max="2566" width="10.77734375" style="405" customWidth="1"/>
    <col min="2567" max="2567" width="14.6640625" style="405" customWidth="1"/>
    <col min="2568" max="2568" width="25.109375" style="405" customWidth="1"/>
    <col min="2569" max="2569" width="13.109375" style="405" customWidth="1"/>
    <col min="2570" max="2817" width="9" style="405" customWidth="1"/>
    <col min="2818" max="2818" width="25.6640625" style="405" customWidth="1"/>
    <col min="2819" max="2819" width="30.6640625" style="405" customWidth="1"/>
    <col min="2820" max="2820" width="12.6640625" style="405" customWidth="1"/>
    <col min="2821" max="2821" width="8.6640625" style="405" customWidth="1"/>
    <col min="2822" max="2822" width="10.77734375" style="405" customWidth="1"/>
    <col min="2823" max="2823" width="14.6640625" style="405" customWidth="1"/>
    <col min="2824" max="2824" width="25.109375" style="405" customWidth="1"/>
    <col min="2825" max="2825" width="13.109375" style="405" customWidth="1"/>
    <col min="2826" max="3073" width="9" style="405" customWidth="1"/>
    <col min="3074" max="3074" width="25.6640625" style="405" customWidth="1"/>
    <col min="3075" max="3075" width="30.6640625" style="405" customWidth="1"/>
    <col min="3076" max="3076" width="12.6640625" style="405" customWidth="1"/>
    <col min="3077" max="3077" width="8.6640625" style="405" customWidth="1"/>
    <col min="3078" max="3078" width="10.77734375" style="405" customWidth="1"/>
    <col min="3079" max="3079" width="14.6640625" style="405" customWidth="1"/>
    <col min="3080" max="3080" width="25.109375" style="405" customWidth="1"/>
    <col min="3081" max="3081" width="13.109375" style="405" customWidth="1"/>
    <col min="3082" max="3329" width="9" style="405" customWidth="1"/>
    <col min="3330" max="3330" width="25.6640625" style="405" customWidth="1"/>
    <col min="3331" max="3331" width="30.6640625" style="405" customWidth="1"/>
    <col min="3332" max="3332" width="12.6640625" style="405" customWidth="1"/>
    <col min="3333" max="3333" width="8.6640625" style="405" customWidth="1"/>
    <col min="3334" max="3334" width="10.77734375" style="405" customWidth="1"/>
    <col min="3335" max="3335" width="14.6640625" style="405" customWidth="1"/>
    <col min="3336" max="3336" width="25.109375" style="405" customWidth="1"/>
    <col min="3337" max="3337" width="13.109375" style="405" customWidth="1"/>
    <col min="3338" max="3585" width="9" style="405" customWidth="1"/>
    <col min="3586" max="3586" width="25.6640625" style="405" customWidth="1"/>
    <col min="3587" max="3587" width="30.6640625" style="405" customWidth="1"/>
    <col min="3588" max="3588" width="12.6640625" style="405" customWidth="1"/>
    <col min="3589" max="3589" width="8.6640625" style="405" customWidth="1"/>
    <col min="3590" max="3590" width="10.77734375" style="405" customWidth="1"/>
    <col min="3591" max="3591" width="14.6640625" style="405" customWidth="1"/>
    <col min="3592" max="3592" width="25.109375" style="405" customWidth="1"/>
    <col min="3593" max="3593" width="13.109375" style="405" customWidth="1"/>
    <col min="3594" max="3841" width="9" style="405" customWidth="1"/>
    <col min="3842" max="3842" width="25.6640625" style="405" customWidth="1"/>
    <col min="3843" max="3843" width="30.6640625" style="405" customWidth="1"/>
    <col min="3844" max="3844" width="12.6640625" style="405" customWidth="1"/>
    <col min="3845" max="3845" width="8.6640625" style="405" customWidth="1"/>
    <col min="3846" max="3846" width="10.77734375" style="405" customWidth="1"/>
    <col min="3847" max="3847" width="14.6640625" style="405" customWidth="1"/>
    <col min="3848" max="3848" width="25.109375" style="405" customWidth="1"/>
    <col min="3849" max="3849" width="13.109375" style="405" customWidth="1"/>
    <col min="3850" max="4097" width="9" style="405" customWidth="1"/>
    <col min="4098" max="4098" width="25.6640625" style="405" customWidth="1"/>
    <col min="4099" max="4099" width="30.6640625" style="405" customWidth="1"/>
    <col min="4100" max="4100" width="12.6640625" style="405" customWidth="1"/>
    <col min="4101" max="4101" width="8.6640625" style="405" customWidth="1"/>
    <col min="4102" max="4102" width="10.77734375" style="405" customWidth="1"/>
    <col min="4103" max="4103" width="14.6640625" style="405" customWidth="1"/>
    <col min="4104" max="4104" width="25.109375" style="405" customWidth="1"/>
    <col min="4105" max="4105" width="13.109375" style="405" customWidth="1"/>
    <col min="4106" max="4353" width="9" style="405" customWidth="1"/>
    <col min="4354" max="4354" width="25.6640625" style="405" customWidth="1"/>
    <col min="4355" max="4355" width="30.6640625" style="405" customWidth="1"/>
    <col min="4356" max="4356" width="12.6640625" style="405" customWidth="1"/>
    <col min="4357" max="4357" width="8.6640625" style="405" customWidth="1"/>
    <col min="4358" max="4358" width="10.77734375" style="405" customWidth="1"/>
    <col min="4359" max="4359" width="14.6640625" style="405" customWidth="1"/>
    <col min="4360" max="4360" width="25.109375" style="405" customWidth="1"/>
    <col min="4361" max="4361" width="13.109375" style="405" customWidth="1"/>
    <col min="4362" max="4609" width="9" style="405" customWidth="1"/>
    <col min="4610" max="4610" width="25.6640625" style="405" customWidth="1"/>
    <col min="4611" max="4611" width="30.6640625" style="405" customWidth="1"/>
    <col min="4612" max="4612" width="12.6640625" style="405" customWidth="1"/>
    <col min="4613" max="4613" width="8.6640625" style="405" customWidth="1"/>
    <col min="4614" max="4614" width="10.77734375" style="405" customWidth="1"/>
    <col min="4615" max="4615" width="14.6640625" style="405" customWidth="1"/>
    <col min="4616" max="4616" width="25.109375" style="405" customWidth="1"/>
    <col min="4617" max="4617" width="13.109375" style="405" customWidth="1"/>
    <col min="4618" max="4865" width="9" style="405" customWidth="1"/>
    <col min="4866" max="4866" width="25.6640625" style="405" customWidth="1"/>
    <col min="4867" max="4867" width="30.6640625" style="405" customWidth="1"/>
    <col min="4868" max="4868" width="12.6640625" style="405" customWidth="1"/>
    <col min="4869" max="4869" width="8.6640625" style="405" customWidth="1"/>
    <col min="4870" max="4870" width="10.77734375" style="405" customWidth="1"/>
    <col min="4871" max="4871" width="14.6640625" style="405" customWidth="1"/>
    <col min="4872" max="4872" width="25.109375" style="405" customWidth="1"/>
    <col min="4873" max="4873" width="13.109375" style="405" customWidth="1"/>
    <col min="4874" max="5121" width="9" style="405" customWidth="1"/>
    <col min="5122" max="5122" width="25.6640625" style="405" customWidth="1"/>
    <col min="5123" max="5123" width="30.6640625" style="405" customWidth="1"/>
    <col min="5124" max="5124" width="12.6640625" style="405" customWidth="1"/>
    <col min="5125" max="5125" width="8.6640625" style="405" customWidth="1"/>
    <col min="5126" max="5126" width="10.77734375" style="405" customWidth="1"/>
    <col min="5127" max="5127" width="14.6640625" style="405" customWidth="1"/>
    <col min="5128" max="5128" width="25.109375" style="405" customWidth="1"/>
    <col min="5129" max="5129" width="13.109375" style="405" customWidth="1"/>
    <col min="5130" max="5377" width="9" style="405" customWidth="1"/>
    <col min="5378" max="5378" width="25.6640625" style="405" customWidth="1"/>
    <col min="5379" max="5379" width="30.6640625" style="405" customWidth="1"/>
    <col min="5380" max="5380" width="12.6640625" style="405" customWidth="1"/>
    <col min="5381" max="5381" width="8.6640625" style="405" customWidth="1"/>
    <col min="5382" max="5382" width="10.77734375" style="405" customWidth="1"/>
    <col min="5383" max="5383" width="14.6640625" style="405" customWidth="1"/>
    <col min="5384" max="5384" width="25.109375" style="405" customWidth="1"/>
    <col min="5385" max="5385" width="13.109375" style="405" customWidth="1"/>
    <col min="5386" max="5633" width="9" style="405" customWidth="1"/>
    <col min="5634" max="5634" width="25.6640625" style="405" customWidth="1"/>
    <col min="5635" max="5635" width="30.6640625" style="405" customWidth="1"/>
    <col min="5636" max="5636" width="12.6640625" style="405" customWidth="1"/>
    <col min="5637" max="5637" width="8.6640625" style="405" customWidth="1"/>
    <col min="5638" max="5638" width="10.77734375" style="405" customWidth="1"/>
    <col min="5639" max="5639" width="14.6640625" style="405" customWidth="1"/>
    <col min="5640" max="5640" width="25.109375" style="405" customWidth="1"/>
    <col min="5641" max="5641" width="13.109375" style="405" customWidth="1"/>
    <col min="5642" max="5889" width="9" style="405" customWidth="1"/>
    <col min="5890" max="5890" width="25.6640625" style="405" customWidth="1"/>
    <col min="5891" max="5891" width="30.6640625" style="405" customWidth="1"/>
    <col min="5892" max="5892" width="12.6640625" style="405" customWidth="1"/>
    <col min="5893" max="5893" width="8.6640625" style="405" customWidth="1"/>
    <col min="5894" max="5894" width="10.77734375" style="405" customWidth="1"/>
    <col min="5895" max="5895" width="14.6640625" style="405" customWidth="1"/>
    <col min="5896" max="5896" width="25.109375" style="405" customWidth="1"/>
    <col min="5897" max="5897" width="13.109375" style="405" customWidth="1"/>
    <col min="5898" max="6145" width="9" style="405" customWidth="1"/>
    <col min="6146" max="6146" width="25.6640625" style="405" customWidth="1"/>
    <col min="6147" max="6147" width="30.6640625" style="405" customWidth="1"/>
    <col min="6148" max="6148" width="12.6640625" style="405" customWidth="1"/>
    <col min="6149" max="6149" width="8.6640625" style="405" customWidth="1"/>
    <col min="6150" max="6150" width="10.77734375" style="405" customWidth="1"/>
    <col min="6151" max="6151" width="14.6640625" style="405" customWidth="1"/>
    <col min="6152" max="6152" width="25.109375" style="405" customWidth="1"/>
    <col min="6153" max="6153" width="13.109375" style="405" customWidth="1"/>
    <col min="6154" max="6401" width="9" style="405" customWidth="1"/>
    <col min="6402" max="6402" width="25.6640625" style="405" customWidth="1"/>
    <col min="6403" max="6403" width="30.6640625" style="405" customWidth="1"/>
    <col min="6404" max="6404" width="12.6640625" style="405" customWidth="1"/>
    <col min="6405" max="6405" width="8.6640625" style="405" customWidth="1"/>
    <col min="6406" max="6406" width="10.77734375" style="405" customWidth="1"/>
    <col min="6407" max="6407" width="14.6640625" style="405" customWidth="1"/>
    <col min="6408" max="6408" width="25.109375" style="405" customWidth="1"/>
    <col min="6409" max="6409" width="13.109375" style="405" customWidth="1"/>
    <col min="6410" max="6657" width="9" style="405" customWidth="1"/>
    <col min="6658" max="6658" width="25.6640625" style="405" customWidth="1"/>
    <col min="6659" max="6659" width="30.6640625" style="405" customWidth="1"/>
    <col min="6660" max="6660" width="12.6640625" style="405" customWidth="1"/>
    <col min="6661" max="6661" width="8.6640625" style="405" customWidth="1"/>
    <col min="6662" max="6662" width="10.77734375" style="405" customWidth="1"/>
    <col min="6663" max="6663" width="14.6640625" style="405" customWidth="1"/>
    <col min="6664" max="6664" width="25.109375" style="405" customWidth="1"/>
    <col min="6665" max="6665" width="13.109375" style="405" customWidth="1"/>
    <col min="6666" max="6913" width="9" style="405" customWidth="1"/>
    <col min="6914" max="6914" width="25.6640625" style="405" customWidth="1"/>
    <col min="6915" max="6915" width="30.6640625" style="405" customWidth="1"/>
    <col min="6916" max="6916" width="12.6640625" style="405" customWidth="1"/>
    <col min="6917" max="6917" width="8.6640625" style="405" customWidth="1"/>
    <col min="6918" max="6918" width="10.77734375" style="405" customWidth="1"/>
    <col min="6919" max="6919" width="14.6640625" style="405" customWidth="1"/>
    <col min="6920" max="6920" width="25.109375" style="405" customWidth="1"/>
    <col min="6921" max="6921" width="13.109375" style="405" customWidth="1"/>
    <col min="6922" max="7169" width="9" style="405" customWidth="1"/>
    <col min="7170" max="7170" width="25.6640625" style="405" customWidth="1"/>
    <col min="7171" max="7171" width="30.6640625" style="405" customWidth="1"/>
    <col min="7172" max="7172" width="12.6640625" style="405" customWidth="1"/>
    <col min="7173" max="7173" width="8.6640625" style="405" customWidth="1"/>
    <col min="7174" max="7174" width="10.77734375" style="405" customWidth="1"/>
    <col min="7175" max="7175" width="14.6640625" style="405" customWidth="1"/>
    <col min="7176" max="7176" width="25.109375" style="405" customWidth="1"/>
    <col min="7177" max="7177" width="13.109375" style="405" customWidth="1"/>
    <col min="7178" max="7425" width="9" style="405" customWidth="1"/>
    <col min="7426" max="7426" width="25.6640625" style="405" customWidth="1"/>
    <col min="7427" max="7427" width="30.6640625" style="405" customWidth="1"/>
    <col min="7428" max="7428" width="12.6640625" style="405" customWidth="1"/>
    <col min="7429" max="7429" width="8.6640625" style="405" customWidth="1"/>
    <col min="7430" max="7430" width="10.77734375" style="405" customWidth="1"/>
    <col min="7431" max="7431" width="14.6640625" style="405" customWidth="1"/>
    <col min="7432" max="7432" width="25.109375" style="405" customWidth="1"/>
    <col min="7433" max="7433" width="13.109375" style="405" customWidth="1"/>
    <col min="7434" max="7681" width="9" style="405" customWidth="1"/>
    <col min="7682" max="7682" width="25.6640625" style="405" customWidth="1"/>
    <col min="7683" max="7683" width="30.6640625" style="405" customWidth="1"/>
    <col min="7684" max="7684" width="12.6640625" style="405" customWidth="1"/>
    <col min="7685" max="7685" width="8.6640625" style="405" customWidth="1"/>
    <col min="7686" max="7686" width="10.77734375" style="405" customWidth="1"/>
    <col min="7687" max="7687" width="14.6640625" style="405" customWidth="1"/>
    <col min="7688" max="7688" width="25.109375" style="405" customWidth="1"/>
    <col min="7689" max="7689" width="13.109375" style="405" customWidth="1"/>
    <col min="7690" max="7937" width="9" style="405" customWidth="1"/>
    <col min="7938" max="7938" width="25.6640625" style="405" customWidth="1"/>
    <col min="7939" max="7939" width="30.6640625" style="405" customWidth="1"/>
    <col min="7940" max="7940" width="12.6640625" style="405" customWidth="1"/>
    <col min="7941" max="7941" width="8.6640625" style="405" customWidth="1"/>
    <col min="7942" max="7942" width="10.77734375" style="405" customWidth="1"/>
    <col min="7943" max="7943" width="14.6640625" style="405" customWidth="1"/>
    <col min="7944" max="7944" width="25.109375" style="405" customWidth="1"/>
    <col min="7945" max="7945" width="13.109375" style="405" customWidth="1"/>
    <col min="7946" max="8193" width="9" style="405" customWidth="1"/>
    <col min="8194" max="8194" width="25.6640625" style="405" customWidth="1"/>
    <col min="8195" max="8195" width="30.6640625" style="405" customWidth="1"/>
    <col min="8196" max="8196" width="12.6640625" style="405" customWidth="1"/>
    <col min="8197" max="8197" width="8.6640625" style="405" customWidth="1"/>
    <col min="8198" max="8198" width="10.77734375" style="405" customWidth="1"/>
    <col min="8199" max="8199" width="14.6640625" style="405" customWidth="1"/>
    <col min="8200" max="8200" width="25.109375" style="405" customWidth="1"/>
    <col min="8201" max="8201" width="13.109375" style="405" customWidth="1"/>
    <col min="8202" max="8449" width="9" style="405" customWidth="1"/>
    <col min="8450" max="8450" width="25.6640625" style="405" customWidth="1"/>
    <col min="8451" max="8451" width="30.6640625" style="405" customWidth="1"/>
    <col min="8452" max="8452" width="12.6640625" style="405" customWidth="1"/>
    <col min="8453" max="8453" width="8.6640625" style="405" customWidth="1"/>
    <col min="8454" max="8454" width="10.77734375" style="405" customWidth="1"/>
    <col min="8455" max="8455" width="14.6640625" style="405" customWidth="1"/>
    <col min="8456" max="8456" width="25.109375" style="405" customWidth="1"/>
    <col min="8457" max="8457" width="13.109375" style="405" customWidth="1"/>
    <col min="8458" max="8705" width="9" style="405" customWidth="1"/>
    <col min="8706" max="8706" width="25.6640625" style="405" customWidth="1"/>
    <col min="8707" max="8707" width="30.6640625" style="405" customWidth="1"/>
    <col min="8708" max="8708" width="12.6640625" style="405" customWidth="1"/>
    <col min="8709" max="8709" width="8.6640625" style="405" customWidth="1"/>
    <col min="8710" max="8710" width="10.77734375" style="405" customWidth="1"/>
    <col min="8711" max="8711" width="14.6640625" style="405" customWidth="1"/>
    <col min="8712" max="8712" width="25.109375" style="405" customWidth="1"/>
    <col min="8713" max="8713" width="13.109375" style="405" customWidth="1"/>
    <col min="8714" max="8961" width="9" style="405" customWidth="1"/>
    <col min="8962" max="8962" width="25.6640625" style="405" customWidth="1"/>
    <col min="8963" max="8963" width="30.6640625" style="405" customWidth="1"/>
    <col min="8964" max="8964" width="12.6640625" style="405" customWidth="1"/>
    <col min="8965" max="8965" width="8.6640625" style="405" customWidth="1"/>
    <col min="8966" max="8966" width="10.77734375" style="405" customWidth="1"/>
    <col min="8967" max="8967" width="14.6640625" style="405" customWidth="1"/>
    <col min="8968" max="8968" width="25.109375" style="405" customWidth="1"/>
    <col min="8969" max="8969" width="13.109375" style="405" customWidth="1"/>
    <col min="8970" max="9217" width="9" style="405" customWidth="1"/>
    <col min="9218" max="9218" width="25.6640625" style="405" customWidth="1"/>
    <col min="9219" max="9219" width="30.6640625" style="405" customWidth="1"/>
    <col min="9220" max="9220" width="12.6640625" style="405" customWidth="1"/>
    <col min="9221" max="9221" width="8.6640625" style="405" customWidth="1"/>
    <col min="9222" max="9222" width="10.77734375" style="405" customWidth="1"/>
    <col min="9223" max="9223" width="14.6640625" style="405" customWidth="1"/>
    <col min="9224" max="9224" width="25.109375" style="405" customWidth="1"/>
    <col min="9225" max="9225" width="13.109375" style="405" customWidth="1"/>
    <col min="9226" max="9473" width="9" style="405" customWidth="1"/>
    <col min="9474" max="9474" width="25.6640625" style="405" customWidth="1"/>
    <col min="9475" max="9475" width="30.6640625" style="405" customWidth="1"/>
    <col min="9476" max="9476" width="12.6640625" style="405" customWidth="1"/>
    <col min="9477" max="9477" width="8.6640625" style="405" customWidth="1"/>
    <col min="9478" max="9478" width="10.77734375" style="405" customWidth="1"/>
    <col min="9479" max="9479" width="14.6640625" style="405" customWidth="1"/>
    <col min="9480" max="9480" width="25.109375" style="405" customWidth="1"/>
    <col min="9481" max="9481" width="13.109375" style="405" customWidth="1"/>
    <col min="9482" max="9729" width="9" style="405" customWidth="1"/>
    <col min="9730" max="9730" width="25.6640625" style="405" customWidth="1"/>
    <col min="9731" max="9731" width="30.6640625" style="405" customWidth="1"/>
    <col min="9732" max="9732" width="12.6640625" style="405" customWidth="1"/>
    <col min="9733" max="9733" width="8.6640625" style="405" customWidth="1"/>
    <col min="9734" max="9734" width="10.77734375" style="405" customWidth="1"/>
    <col min="9735" max="9735" width="14.6640625" style="405" customWidth="1"/>
    <col min="9736" max="9736" width="25.109375" style="405" customWidth="1"/>
    <col min="9737" max="9737" width="13.109375" style="405" customWidth="1"/>
    <col min="9738" max="9985" width="9" style="405" customWidth="1"/>
    <col min="9986" max="9986" width="25.6640625" style="405" customWidth="1"/>
    <col min="9987" max="9987" width="30.6640625" style="405" customWidth="1"/>
    <col min="9988" max="9988" width="12.6640625" style="405" customWidth="1"/>
    <col min="9989" max="9989" width="8.6640625" style="405" customWidth="1"/>
    <col min="9990" max="9990" width="10.77734375" style="405" customWidth="1"/>
    <col min="9991" max="9991" width="14.6640625" style="405" customWidth="1"/>
    <col min="9992" max="9992" width="25.109375" style="405" customWidth="1"/>
    <col min="9993" max="9993" width="13.109375" style="405" customWidth="1"/>
    <col min="9994" max="10241" width="9" style="405" customWidth="1"/>
    <col min="10242" max="10242" width="25.6640625" style="405" customWidth="1"/>
    <col min="10243" max="10243" width="30.6640625" style="405" customWidth="1"/>
    <col min="10244" max="10244" width="12.6640625" style="405" customWidth="1"/>
    <col min="10245" max="10245" width="8.6640625" style="405" customWidth="1"/>
    <col min="10246" max="10246" width="10.77734375" style="405" customWidth="1"/>
    <col min="10247" max="10247" width="14.6640625" style="405" customWidth="1"/>
    <col min="10248" max="10248" width="25.109375" style="405" customWidth="1"/>
    <col min="10249" max="10249" width="13.109375" style="405" customWidth="1"/>
    <col min="10250" max="10497" width="9" style="405" customWidth="1"/>
    <col min="10498" max="10498" width="25.6640625" style="405" customWidth="1"/>
    <col min="10499" max="10499" width="30.6640625" style="405" customWidth="1"/>
    <col min="10500" max="10500" width="12.6640625" style="405" customWidth="1"/>
    <col min="10501" max="10501" width="8.6640625" style="405" customWidth="1"/>
    <col min="10502" max="10502" width="10.77734375" style="405" customWidth="1"/>
    <col min="10503" max="10503" width="14.6640625" style="405" customWidth="1"/>
    <col min="10504" max="10504" width="25.109375" style="405" customWidth="1"/>
    <col min="10505" max="10505" width="13.109375" style="405" customWidth="1"/>
    <col min="10506" max="10753" width="9" style="405" customWidth="1"/>
    <col min="10754" max="10754" width="25.6640625" style="405" customWidth="1"/>
    <col min="10755" max="10755" width="30.6640625" style="405" customWidth="1"/>
    <col min="10756" max="10756" width="12.6640625" style="405" customWidth="1"/>
    <col min="10757" max="10757" width="8.6640625" style="405" customWidth="1"/>
    <col min="10758" max="10758" width="10.77734375" style="405" customWidth="1"/>
    <col min="10759" max="10759" width="14.6640625" style="405" customWidth="1"/>
    <col min="10760" max="10760" width="25.109375" style="405" customWidth="1"/>
    <col min="10761" max="10761" width="13.109375" style="405" customWidth="1"/>
    <col min="10762" max="11009" width="9" style="405" customWidth="1"/>
    <col min="11010" max="11010" width="25.6640625" style="405" customWidth="1"/>
    <col min="11011" max="11011" width="30.6640625" style="405" customWidth="1"/>
    <col min="11012" max="11012" width="12.6640625" style="405" customWidth="1"/>
    <col min="11013" max="11013" width="8.6640625" style="405" customWidth="1"/>
    <col min="11014" max="11014" width="10.77734375" style="405" customWidth="1"/>
    <col min="11015" max="11015" width="14.6640625" style="405" customWidth="1"/>
    <col min="11016" max="11016" width="25.109375" style="405" customWidth="1"/>
    <col min="11017" max="11017" width="13.109375" style="405" customWidth="1"/>
    <col min="11018" max="11265" width="9" style="405" customWidth="1"/>
    <col min="11266" max="11266" width="25.6640625" style="405" customWidth="1"/>
    <col min="11267" max="11267" width="30.6640625" style="405" customWidth="1"/>
    <col min="11268" max="11268" width="12.6640625" style="405" customWidth="1"/>
    <col min="11269" max="11269" width="8.6640625" style="405" customWidth="1"/>
    <col min="11270" max="11270" width="10.77734375" style="405" customWidth="1"/>
    <col min="11271" max="11271" width="14.6640625" style="405" customWidth="1"/>
    <col min="11272" max="11272" width="25.109375" style="405" customWidth="1"/>
    <col min="11273" max="11273" width="13.109375" style="405" customWidth="1"/>
    <col min="11274" max="11521" width="9" style="405" customWidth="1"/>
    <col min="11522" max="11522" width="25.6640625" style="405" customWidth="1"/>
    <col min="11523" max="11523" width="30.6640625" style="405" customWidth="1"/>
    <col min="11524" max="11524" width="12.6640625" style="405" customWidth="1"/>
    <col min="11525" max="11525" width="8.6640625" style="405" customWidth="1"/>
    <col min="11526" max="11526" width="10.77734375" style="405" customWidth="1"/>
    <col min="11527" max="11527" width="14.6640625" style="405" customWidth="1"/>
    <col min="11528" max="11528" width="25.109375" style="405" customWidth="1"/>
    <col min="11529" max="11529" width="13.109375" style="405" customWidth="1"/>
    <col min="11530" max="11777" width="9" style="405" customWidth="1"/>
    <col min="11778" max="11778" width="25.6640625" style="405" customWidth="1"/>
    <col min="11779" max="11779" width="30.6640625" style="405" customWidth="1"/>
    <col min="11780" max="11780" width="12.6640625" style="405" customWidth="1"/>
    <col min="11781" max="11781" width="8.6640625" style="405" customWidth="1"/>
    <col min="11782" max="11782" width="10.77734375" style="405" customWidth="1"/>
    <col min="11783" max="11783" width="14.6640625" style="405" customWidth="1"/>
    <col min="11784" max="11784" width="25.109375" style="405" customWidth="1"/>
    <col min="11785" max="11785" width="13.109375" style="405" customWidth="1"/>
    <col min="11786" max="12033" width="9" style="405" customWidth="1"/>
    <col min="12034" max="12034" width="25.6640625" style="405" customWidth="1"/>
    <col min="12035" max="12035" width="30.6640625" style="405" customWidth="1"/>
    <col min="12036" max="12036" width="12.6640625" style="405" customWidth="1"/>
    <col min="12037" max="12037" width="8.6640625" style="405" customWidth="1"/>
    <col min="12038" max="12038" width="10.77734375" style="405" customWidth="1"/>
    <col min="12039" max="12039" width="14.6640625" style="405" customWidth="1"/>
    <col min="12040" max="12040" width="25.109375" style="405" customWidth="1"/>
    <col min="12041" max="12041" width="13.109375" style="405" customWidth="1"/>
    <col min="12042" max="12289" width="9" style="405" customWidth="1"/>
    <col min="12290" max="12290" width="25.6640625" style="405" customWidth="1"/>
    <col min="12291" max="12291" width="30.6640625" style="405" customWidth="1"/>
    <col min="12292" max="12292" width="12.6640625" style="405" customWidth="1"/>
    <col min="12293" max="12293" width="8.6640625" style="405" customWidth="1"/>
    <col min="12294" max="12294" width="10.77734375" style="405" customWidth="1"/>
    <col min="12295" max="12295" width="14.6640625" style="405" customWidth="1"/>
    <col min="12296" max="12296" width="25.109375" style="405" customWidth="1"/>
    <col min="12297" max="12297" width="13.109375" style="405" customWidth="1"/>
    <col min="12298" max="12545" width="9" style="405" customWidth="1"/>
    <col min="12546" max="12546" width="25.6640625" style="405" customWidth="1"/>
    <col min="12547" max="12547" width="30.6640625" style="405" customWidth="1"/>
    <col min="12548" max="12548" width="12.6640625" style="405" customWidth="1"/>
    <col min="12549" max="12549" width="8.6640625" style="405" customWidth="1"/>
    <col min="12550" max="12550" width="10.77734375" style="405" customWidth="1"/>
    <col min="12551" max="12551" width="14.6640625" style="405" customWidth="1"/>
    <col min="12552" max="12552" width="25.109375" style="405" customWidth="1"/>
    <col min="12553" max="12553" width="13.109375" style="405" customWidth="1"/>
    <col min="12554" max="12801" width="9" style="405" customWidth="1"/>
    <col min="12802" max="12802" width="25.6640625" style="405" customWidth="1"/>
    <col min="12803" max="12803" width="30.6640625" style="405" customWidth="1"/>
    <col min="12804" max="12804" width="12.6640625" style="405" customWidth="1"/>
    <col min="12805" max="12805" width="8.6640625" style="405" customWidth="1"/>
    <col min="12806" max="12806" width="10.77734375" style="405" customWidth="1"/>
    <col min="12807" max="12807" width="14.6640625" style="405" customWidth="1"/>
    <col min="12808" max="12808" width="25.109375" style="405" customWidth="1"/>
    <col min="12809" max="12809" width="13.109375" style="405" customWidth="1"/>
    <col min="12810" max="13057" width="9" style="405" customWidth="1"/>
    <col min="13058" max="13058" width="25.6640625" style="405" customWidth="1"/>
    <col min="13059" max="13059" width="30.6640625" style="405" customWidth="1"/>
    <col min="13060" max="13060" width="12.6640625" style="405" customWidth="1"/>
    <col min="13061" max="13061" width="8.6640625" style="405" customWidth="1"/>
    <col min="13062" max="13062" width="10.77734375" style="405" customWidth="1"/>
    <col min="13063" max="13063" width="14.6640625" style="405" customWidth="1"/>
    <col min="13064" max="13064" width="25.109375" style="405" customWidth="1"/>
    <col min="13065" max="13065" width="13.109375" style="405" customWidth="1"/>
    <col min="13066" max="13313" width="9" style="405" customWidth="1"/>
    <col min="13314" max="13314" width="25.6640625" style="405" customWidth="1"/>
    <col min="13315" max="13315" width="30.6640625" style="405" customWidth="1"/>
    <col min="13316" max="13316" width="12.6640625" style="405" customWidth="1"/>
    <col min="13317" max="13317" width="8.6640625" style="405" customWidth="1"/>
    <col min="13318" max="13318" width="10.77734375" style="405" customWidth="1"/>
    <col min="13319" max="13319" width="14.6640625" style="405" customWidth="1"/>
    <col min="13320" max="13320" width="25.109375" style="405" customWidth="1"/>
    <col min="13321" max="13321" width="13.109375" style="405" customWidth="1"/>
    <col min="13322" max="13569" width="9" style="405" customWidth="1"/>
    <col min="13570" max="13570" width="25.6640625" style="405" customWidth="1"/>
    <col min="13571" max="13571" width="30.6640625" style="405" customWidth="1"/>
    <col min="13572" max="13572" width="12.6640625" style="405" customWidth="1"/>
    <col min="13573" max="13573" width="8.6640625" style="405" customWidth="1"/>
    <col min="13574" max="13574" width="10.77734375" style="405" customWidth="1"/>
    <col min="13575" max="13575" width="14.6640625" style="405" customWidth="1"/>
    <col min="13576" max="13576" width="25.109375" style="405" customWidth="1"/>
    <col min="13577" max="13577" width="13.109375" style="405" customWidth="1"/>
    <col min="13578" max="13825" width="9" style="405" customWidth="1"/>
    <col min="13826" max="13826" width="25.6640625" style="405" customWidth="1"/>
    <col min="13827" max="13827" width="30.6640625" style="405" customWidth="1"/>
    <col min="13828" max="13828" width="12.6640625" style="405" customWidth="1"/>
    <col min="13829" max="13829" width="8.6640625" style="405" customWidth="1"/>
    <col min="13830" max="13830" width="10.77734375" style="405" customWidth="1"/>
    <col min="13831" max="13831" width="14.6640625" style="405" customWidth="1"/>
    <col min="13832" max="13832" width="25.109375" style="405" customWidth="1"/>
    <col min="13833" max="13833" width="13.109375" style="405" customWidth="1"/>
    <col min="13834" max="14081" width="9" style="405" customWidth="1"/>
    <col min="14082" max="14082" width="25.6640625" style="405" customWidth="1"/>
    <col min="14083" max="14083" width="30.6640625" style="405" customWidth="1"/>
    <col min="14084" max="14084" width="12.6640625" style="405" customWidth="1"/>
    <col min="14085" max="14085" width="8.6640625" style="405" customWidth="1"/>
    <col min="14086" max="14086" width="10.77734375" style="405" customWidth="1"/>
    <col min="14087" max="14087" width="14.6640625" style="405" customWidth="1"/>
    <col min="14088" max="14088" width="25.109375" style="405" customWidth="1"/>
    <col min="14089" max="14089" width="13.109375" style="405" customWidth="1"/>
    <col min="14090" max="14337" width="9" style="405" customWidth="1"/>
    <col min="14338" max="14338" width="25.6640625" style="405" customWidth="1"/>
    <col min="14339" max="14339" width="30.6640625" style="405" customWidth="1"/>
    <col min="14340" max="14340" width="12.6640625" style="405" customWidth="1"/>
    <col min="14341" max="14341" width="8.6640625" style="405" customWidth="1"/>
    <col min="14342" max="14342" width="10.77734375" style="405" customWidth="1"/>
    <col min="14343" max="14343" width="14.6640625" style="405" customWidth="1"/>
    <col min="14344" max="14344" width="25.109375" style="405" customWidth="1"/>
    <col min="14345" max="14345" width="13.109375" style="405" customWidth="1"/>
    <col min="14346" max="14593" width="9" style="405" customWidth="1"/>
    <col min="14594" max="14594" width="25.6640625" style="405" customWidth="1"/>
    <col min="14595" max="14595" width="30.6640625" style="405" customWidth="1"/>
    <col min="14596" max="14596" width="12.6640625" style="405" customWidth="1"/>
    <col min="14597" max="14597" width="8.6640625" style="405" customWidth="1"/>
    <col min="14598" max="14598" width="10.77734375" style="405" customWidth="1"/>
    <col min="14599" max="14599" width="14.6640625" style="405" customWidth="1"/>
    <col min="14600" max="14600" width="25.109375" style="405" customWidth="1"/>
    <col min="14601" max="14601" width="13.109375" style="405" customWidth="1"/>
    <col min="14602" max="14849" width="9" style="405" customWidth="1"/>
    <col min="14850" max="14850" width="25.6640625" style="405" customWidth="1"/>
    <col min="14851" max="14851" width="30.6640625" style="405" customWidth="1"/>
    <col min="14852" max="14852" width="12.6640625" style="405" customWidth="1"/>
    <col min="14853" max="14853" width="8.6640625" style="405" customWidth="1"/>
    <col min="14854" max="14854" width="10.77734375" style="405" customWidth="1"/>
    <col min="14855" max="14855" width="14.6640625" style="405" customWidth="1"/>
    <col min="14856" max="14856" width="25.109375" style="405" customWidth="1"/>
    <col min="14857" max="14857" width="13.109375" style="405" customWidth="1"/>
    <col min="14858" max="15105" width="9" style="405" customWidth="1"/>
    <col min="15106" max="15106" width="25.6640625" style="405" customWidth="1"/>
    <col min="15107" max="15107" width="30.6640625" style="405" customWidth="1"/>
    <col min="15108" max="15108" width="12.6640625" style="405" customWidth="1"/>
    <col min="15109" max="15109" width="8.6640625" style="405" customWidth="1"/>
    <col min="15110" max="15110" width="10.77734375" style="405" customWidth="1"/>
    <col min="15111" max="15111" width="14.6640625" style="405" customWidth="1"/>
    <col min="15112" max="15112" width="25.109375" style="405" customWidth="1"/>
    <col min="15113" max="15113" width="13.109375" style="405" customWidth="1"/>
    <col min="15114" max="15361" width="9" style="405" customWidth="1"/>
    <col min="15362" max="15362" width="25.6640625" style="405" customWidth="1"/>
    <col min="15363" max="15363" width="30.6640625" style="405" customWidth="1"/>
    <col min="15364" max="15364" width="12.6640625" style="405" customWidth="1"/>
    <col min="15365" max="15365" width="8.6640625" style="405" customWidth="1"/>
    <col min="15366" max="15366" width="10.77734375" style="405" customWidth="1"/>
    <col min="15367" max="15367" width="14.6640625" style="405" customWidth="1"/>
    <col min="15368" max="15368" width="25.109375" style="405" customWidth="1"/>
    <col min="15369" max="15369" width="13.109375" style="405" customWidth="1"/>
    <col min="15370" max="15617" width="9" style="405" customWidth="1"/>
    <col min="15618" max="15618" width="25.6640625" style="405" customWidth="1"/>
    <col min="15619" max="15619" width="30.6640625" style="405" customWidth="1"/>
    <col min="15620" max="15620" width="12.6640625" style="405" customWidth="1"/>
    <col min="15621" max="15621" width="8.6640625" style="405" customWidth="1"/>
    <col min="15622" max="15622" width="10.77734375" style="405" customWidth="1"/>
    <col min="15623" max="15623" width="14.6640625" style="405" customWidth="1"/>
    <col min="15624" max="15624" width="25.109375" style="405" customWidth="1"/>
    <col min="15625" max="15625" width="13.109375" style="405" customWidth="1"/>
    <col min="15626" max="15873" width="9" style="405" customWidth="1"/>
    <col min="15874" max="15874" width="25.6640625" style="405" customWidth="1"/>
    <col min="15875" max="15875" width="30.6640625" style="405" customWidth="1"/>
    <col min="15876" max="15876" width="12.6640625" style="405" customWidth="1"/>
    <col min="15877" max="15877" width="8.6640625" style="405" customWidth="1"/>
    <col min="15878" max="15878" width="10.77734375" style="405" customWidth="1"/>
    <col min="15879" max="15879" width="14.6640625" style="405" customWidth="1"/>
    <col min="15880" max="15880" width="25.109375" style="405" customWidth="1"/>
    <col min="15881" max="15881" width="13.109375" style="405" customWidth="1"/>
    <col min="15882" max="16129" width="9" style="405" customWidth="1"/>
    <col min="16130" max="16130" width="25.6640625" style="405" customWidth="1"/>
    <col min="16131" max="16131" width="30.6640625" style="405" customWidth="1"/>
    <col min="16132" max="16132" width="12.6640625" style="405" customWidth="1"/>
    <col min="16133" max="16133" width="8.6640625" style="405" customWidth="1"/>
    <col min="16134" max="16134" width="10.77734375" style="405" customWidth="1"/>
    <col min="16135" max="16135" width="14.6640625" style="405" customWidth="1"/>
    <col min="16136" max="16136" width="25.109375" style="405" customWidth="1"/>
    <col min="16137" max="16137" width="13.109375" style="405" customWidth="1"/>
    <col min="16138" max="16384" width="9" style="405" customWidth="1"/>
  </cols>
  <sheetData>
    <row r="2" spans="2:14" ht="15" customHeight="1">
      <c r="B2" s="976" t="s">
        <v>70</v>
      </c>
    </row>
    <row r="3" spans="2:14" ht="15" customHeight="1">
      <c r="B3" s="977"/>
      <c r="C3" s="417"/>
      <c r="D3" s="422"/>
      <c r="E3" s="422"/>
      <c r="F3" s="422"/>
      <c r="G3" s="422"/>
      <c r="H3" s="422"/>
    </row>
    <row r="4" spans="2:14" ht="15" customHeight="1">
      <c r="B4" s="978" t="s">
        <v>1193</v>
      </c>
      <c r="C4" s="979"/>
      <c r="D4" s="982">
        <v>1</v>
      </c>
      <c r="E4" s="984" t="s">
        <v>262</v>
      </c>
      <c r="F4" s="986" t="s">
        <v>102</v>
      </c>
      <c r="G4" s="438"/>
      <c r="H4" s="441"/>
      <c r="J4" s="422"/>
      <c r="L4" s="422"/>
    </row>
    <row r="5" spans="2:14" ht="15" customHeight="1">
      <c r="B5" s="980"/>
      <c r="C5" s="981"/>
      <c r="D5" s="983"/>
      <c r="E5" s="985"/>
      <c r="F5" s="987"/>
      <c r="G5" s="423"/>
      <c r="H5" s="442"/>
    </row>
    <row r="6" spans="2:14" ht="15" customHeight="1">
      <c r="B6" s="972" t="s">
        <v>924</v>
      </c>
      <c r="C6" s="972" t="s">
        <v>653</v>
      </c>
      <c r="D6" s="975" t="s">
        <v>298</v>
      </c>
      <c r="E6" s="972" t="s">
        <v>817</v>
      </c>
      <c r="F6" s="972" t="s">
        <v>426</v>
      </c>
      <c r="G6" s="972" t="s">
        <v>1195</v>
      </c>
      <c r="H6" s="972" t="s">
        <v>1084</v>
      </c>
    </row>
    <row r="7" spans="2:14" ht="15" customHeight="1">
      <c r="B7" s="973"/>
      <c r="C7" s="973"/>
      <c r="D7" s="973"/>
      <c r="E7" s="973"/>
      <c r="F7" s="973"/>
      <c r="G7" s="973"/>
      <c r="H7" s="974"/>
      <c r="N7" s="422"/>
    </row>
    <row r="8" spans="2:14" ht="15" customHeight="1">
      <c r="B8" s="406"/>
      <c r="C8" s="418" t="s">
        <v>518</v>
      </c>
      <c r="D8" s="425"/>
      <c r="E8" s="431"/>
      <c r="F8" s="433"/>
      <c r="G8" s="436"/>
      <c r="H8" s="443"/>
      <c r="K8" s="422"/>
    </row>
    <row r="9" spans="2:14" ht="15" customHeight="1">
      <c r="B9" s="407" t="s">
        <v>1078</v>
      </c>
      <c r="C9" s="419" t="s">
        <v>1122</v>
      </c>
      <c r="D9" s="426">
        <v>12</v>
      </c>
      <c r="E9" s="432" t="s">
        <v>1016</v>
      </c>
      <c r="F9" s="434">
        <v>4670</v>
      </c>
      <c r="G9" s="437">
        <f>INT(D9*F9)</f>
        <v>56040</v>
      </c>
      <c r="H9" s="444" t="s">
        <v>112</v>
      </c>
    </row>
    <row r="10" spans="2:14" ht="15" customHeight="1">
      <c r="B10" s="408"/>
      <c r="C10" s="418"/>
      <c r="D10" s="427"/>
      <c r="E10" s="431"/>
      <c r="F10" s="433"/>
      <c r="G10" s="436"/>
      <c r="H10" s="445"/>
      <c r="M10" s="422"/>
    </row>
    <row r="11" spans="2:14" ht="15" customHeight="1">
      <c r="B11" s="407"/>
      <c r="C11" s="419"/>
      <c r="D11" s="427"/>
      <c r="E11" s="432"/>
      <c r="F11" s="434"/>
      <c r="G11" s="437"/>
      <c r="H11" s="445"/>
    </row>
    <row r="12" spans="2:14" ht="15" customHeight="1">
      <c r="B12" s="409"/>
      <c r="C12" s="418"/>
      <c r="D12" s="425"/>
      <c r="E12" s="431"/>
      <c r="F12" s="433"/>
      <c r="G12" s="436"/>
      <c r="H12" s="443"/>
    </row>
    <row r="13" spans="2:14" ht="15" customHeight="1">
      <c r="B13" s="407"/>
      <c r="C13" s="407"/>
      <c r="D13" s="426"/>
      <c r="E13" s="432"/>
      <c r="F13" s="434"/>
      <c r="G13" s="437"/>
      <c r="H13" s="444"/>
    </row>
    <row r="14" spans="2:14" ht="15" customHeight="1">
      <c r="B14" s="410"/>
      <c r="C14" s="418"/>
      <c r="D14" s="425"/>
      <c r="E14" s="431"/>
      <c r="F14" s="433"/>
      <c r="G14" s="436"/>
      <c r="H14" s="445"/>
    </row>
    <row r="15" spans="2:14" ht="15" customHeight="1">
      <c r="B15" s="411"/>
      <c r="C15" s="420"/>
      <c r="D15" s="426"/>
      <c r="E15" s="432"/>
      <c r="F15" s="434"/>
      <c r="G15" s="437"/>
      <c r="H15" s="444"/>
    </row>
    <row r="16" spans="2:14" ht="15" customHeight="1">
      <c r="B16" s="406"/>
      <c r="C16" s="418"/>
      <c r="D16" s="425"/>
      <c r="E16" s="431"/>
      <c r="F16" s="433"/>
      <c r="G16" s="436"/>
      <c r="H16" s="443"/>
      <c r="K16" s="422"/>
    </row>
    <row r="17" spans="2:13" ht="15" customHeight="1">
      <c r="B17" s="407"/>
      <c r="C17" s="419"/>
      <c r="D17" s="426"/>
      <c r="E17" s="432"/>
      <c r="F17" s="434"/>
      <c r="G17" s="437"/>
      <c r="H17" s="444"/>
    </row>
    <row r="18" spans="2:13" ht="15" customHeight="1">
      <c r="B18" s="408"/>
      <c r="C18" s="418"/>
      <c r="D18" s="427"/>
      <c r="E18" s="431"/>
      <c r="F18" s="433"/>
      <c r="G18" s="436"/>
      <c r="H18" s="445"/>
      <c r="M18" s="422"/>
    </row>
    <row r="19" spans="2:13" ht="15" customHeight="1">
      <c r="B19" s="407"/>
      <c r="C19" s="419"/>
      <c r="D19" s="427"/>
      <c r="E19" s="432"/>
      <c r="F19" s="434"/>
      <c r="G19" s="437"/>
      <c r="H19" s="445"/>
    </row>
    <row r="20" spans="2:13" ht="15" customHeight="1">
      <c r="B20" s="409"/>
      <c r="C20" s="418"/>
      <c r="D20" s="425"/>
      <c r="E20" s="431"/>
      <c r="F20" s="433"/>
      <c r="G20" s="436"/>
      <c r="H20" s="443"/>
    </row>
    <row r="21" spans="2:13" ht="15" customHeight="1">
      <c r="B21" s="407"/>
      <c r="C21" s="407"/>
      <c r="D21" s="426"/>
      <c r="E21" s="432"/>
      <c r="F21" s="434"/>
      <c r="G21" s="437"/>
      <c r="H21" s="444"/>
    </row>
    <row r="22" spans="2:13" ht="15" customHeight="1">
      <c r="B22" s="406"/>
      <c r="C22" s="418"/>
      <c r="D22" s="427"/>
      <c r="E22" s="431"/>
      <c r="F22" s="433"/>
      <c r="G22" s="436"/>
      <c r="H22" s="445"/>
    </row>
    <row r="23" spans="2:13" ht="15" customHeight="1">
      <c r="B23" s="406"/>
      <c r="C23" s="407"/>
      <c r="D23" s="427"/>
      <c r="E23" s="432"/>
      <c r="F23" s="433"/>
      <c r="G23" s="437"/>
      <c r="H23" s="444"/>
    </row>
    <row r="24" spans="2:13" ht="15" customHeight="1">
      <c r="B24" s="412"/>
      <c r="C24" s="421"/>
      <c r="D24" s="425"/>
      <c r="E24" s="431"/>
      <c r="F24" s="435"/>
      <c r="G24" s="436"/>
      <c r="H24" s="445"/>
    </row>
    <row r="25" spans="2:13" ht="15" customHeight="1">
      <c r="B25" s="407"/>
      <c r="C25" s="407"/>
      <c r="D25" s="426"/>
      <c r="E25" s="432"/>
      <c r="F25" s="434"/>
      <c r="G25" s="437"/>
      <c r="H25" s="444"/>
    </row>
    <row r="26" spans="2:13" ht="15" customHeight="1">
      <c r="B26" s="406"/>
      <c r="C26" s="418"/>
      <c r="D26" s="427"/>
      <c r="E26" s="431"/>
      <c r="F26" s="433"/>
      <c r="G26" s="436"/>
      <c r="H26" s="445"/>
    </row>
    <row r="27" spans="2:13" ht="15" customHeight="1">
      <c r="B27" s="406"/>
      <c r="C27" s="407"/>
      <c r="D27" s="427"/>
      <c r="E27" s="432"/>
      <c r="F27" s="434"/>
      <c r="G27" s="437"/>
      <c r="H27" s="444"/>
    </row>
    <row r="28" spans="2:13" ht="15" customHeight="1">
      <c r="B28" s="410"/>
      <c r="C28" s="418"/>
      <c r="D28" s="425"/>
      <c r="E28" s="431"/>
      <c r="F28" s="433"/>
      <c r="G28" s="436"/>
      <c r="H28" s="445"/>
    </row>
    <row r="29" spans="2:13" ht="15" customHeight="1">
      <c r="B29" s="411"/>
      <c r="C29" s="419"/>
      <c r="D29" s="426"/>
      <c r="E29" s="432"/>
      <c r="F29" s="434"/>
      <c r="G29" s="437"/>
      <c r="H29" s="444"/>
    </row>
    <row r="30" spans="2:13" ht="15" customHeight="1">
      <c r="B30" s="413"/>
      <c r="C30" s="422"/>
      <c r="D30" s="428"/>
      <c r="E30" s="415"/>
      <c r="F30" s="436"/>
      <c r="G30" s="436"/>
      <c r="H30" s="446"/>
    </row>
    <row r="31" spans="2:13" ht="15" customHeight="1">
      <c r="B31" s="414" t="s">
        <v>1178</v>
      </c>
      <c r="C31" s="423"/>
      <c r="D31" s="429"/>
      <c r="E31" s="424"/>
      <c r="F31" s="437"/>
      <c r="G31" s="436">
        <f>SUM(G8:G25)</f>
        <v>56040</v>
      </c>
      <c r="H31" s="447"/>
    </row>
    <row r="32" spans="2:13" ht="20.100000000000001" customHeight="1">
      <c r="B32" s="415"/>
      <c r="C32" s="415"/>
      <c r="D32" s="430"/>
      <c r="E32" s="415"/>
      <c r="F32" s="436"/>
      <c r="G32" s="439"/>
      <c r="H32" s="448"/>
    </row>
    <row r="33" spans="2:8" ht="20.100000000000001" customHeight="1">
      <c r="B33" s="416" t="s">
        <v>733</v>
      </c>
      <c r="C33" s="424"/>
      <c r="D33" s="429"/>
      <c r="E33" s="424"/>
      <c r="F33" s="437"/>
      <c r="G33" s="440">
        <f>IF(D4=0,0,INT(G31/D4))</f>
        <v>56040</v>
      </c>
      <c r="H33" s="449"/>
    </row>
    <row r="35" spans="2:8" ht="15" customHeight="1">
      <c r="H35" s="422"/>
    </row>
  </sheetData>
  <mergeCells count="12">
    <mergeCell ref="B2:B3"/>
    <mergeCell ref="B4:C5"/>
    <mergeCell ref="D4:D5"/>
    <mergeCell ref="E4:E5"/>
    <mergeCell ref="F4:F5"/>
    <mergeCell ref="G6:G7"/>
    <mergeCell ref="H6:H7"/>
    <mergeCell ref="B6:B7"/>
    <mergeCell ref="C6:C7"/>
    <mergeCell ref="D6:D7"/>
    <mergeCell ref="E6:E7"/>
    <mergeCell ref="F6:F7"/>
  </mergeCells>
  <phoneticPr fontId="4"/>
  <pageMargins left="0.59055118110236227" right="0.39370078740157483" top="0.98425196850393681" bottom="0.78740157480314965"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IV78"/>
  <sheetViews>
    <sheetView showZeros="0" view="pageBreakPreview" zoomScale="110" zoomScaleSheetLayoutView="110" workbookViewId="0">
      <selection activeCell="J26" sqref="J26"/>
    </sheetView>
  </sheetViews>
  <sheetFormatPr defaultRowHeight="17.100000000000001" customHeight="1"/>
  <cols>
    <col min="1" max="1" width="1.6640625" style="58" customWidth="1"/>
    <col min="2" max="2" width="8.109375" style="59" customWidth="1"/>
    <col min="3" max="3" width="20.21875" style="60" customWidth="1"/>
    <col min="4" max="4" width="15" style="60" customWidth="1"/>
    <col min="5" max="5" width="5.6640625" style="60" customWidth="1"/>
    <col min="6" max="9" width="18.109375" style="58" customWidth="1"/>
    <col min="10" max="14" width="15.6640625" style="58" customWidth="1"/>
    <col min="15" max="23" width="10.6640625" style="58" customWidth="1"/>
    <col min="24" max="256" width="9" style="58" bestFit="1" customWidth="1"/>
  </cols>
  <sheetData>
    <row r="1" spans="2:13" ht="6" customHeight="1"/>
    <row r="2" spans="2:13" ht="17.100000000000001" customHeight="1">
      <c r="B2" s="841" t="s">
        <v>787</v>
      </c>
      <c r="C2" s="842"/>
      <c r="D2" s="75"/>
      <c r="E2" s="75"/>
      <c r="F2" s="94"/>
      <c r="G2" s="94"/>
      <c r="H2" s="94"/>
      <c r="I2" s="126"/>
    </row>
    <row r="3" spans="2:13" ht="15.75" customHeight="1">
      <c r="B3" s="754" t="s">
        <v>74</v>
      </c>
      <c r="C3" s="62" t="s">
        <v>860</v>
      </c>
      <c r="D3" s="843" t="str">
        <f>'設計 入力表１'!D3</f>
        <v xml:space="preserve"> 5庁舎トイレ全面改修工事　設計監理業務委託　（鹿嶋消防署）</v>
      </c>
      <c r="E3" s="843"/>
      <c r="F3" s="843"/>
      <c r="G3" s="843"/>
      <c r="H3" s="843"/>
      <c r="I3" s="844"/>
    </row>
    <row r="4" spans="2:13" ht="15.75" customHeight="1">
      <c r="B4" s="755"/>
      <c r="C4" s="63" t="s">
        <v>819</v>
      </c>
      <c r="D4" s="76">
        <f>'設計 入力表１'!D4</f>
        <v>5</v>
      </c>
      <c r="E4" s="845"/>
      <c r="F4" s="845"/>
      <c r="G4" s="845"/>
      <c r="H4" s="845"/>
      <c r="I4" s="846"/>
      <c r="K4" s="134"/>
      <c r="M4" s="134"/>
    </row>
    <row r="5" spans="2:13" ht="15.75" customHeight="1">
      <c r="B5" s="755"/>
      <c r="C5" s="63" t="s">
        <v>840</v>
      </c>
      <c r="D5" s="77" t="str">
        <f>'設計 入力表１'!D5</f>
        <v>大字宮中4623番地1</v>
      </c>
      <c r="E5" s="847" t="s">
        <v>790</v>
      </c>
      <c r="F5" s="845"/>
      <c r="G5" s="845"/>
      <c r="H5" s="845"/>
      <c r="I5" s="846"/>
    </row>
    <row r="6" spans="2:13" ht="15.75" customHeight="1">
      <c r="B6" s="755"/>
      <c r="C6" s="63" t="s">
        <v>99</v>
      </c>
      <c r="D6" s="848" t="str">
        <f>'設計 入力表１'!D6</f>
        <v>契約締結の翌日から令和　　年　月　　日まで</v>
      </c>
      <c r="E6" s="849"/>
      <c r="F6" s="849"/>
      <c r="G6" s="849"/>
      <c r="H6" s="849"/>
      <c r="I6" s="850"/>
    </row>
    <row r="7" spans="2:13" ht="12" customHeight="1">
      <c r="B7" s="765" t="s">
        <v>835</v>
      </c>
      <c r="C7" s="756" t="s">
        <v>200</v>
      </c>
      <c r="D7" s="989" t="str">
        <f>'設計 入力表１'!D9</f>
        <v>第十二号第２類</v>
      </c>
      <c r="E7" s="87"/>
      <c r="F7" s="838" t="s">
        <v>258</v>
      </c>
      <c r="G7" s="839"/>
      <c r="H7" s="838" t="s">
        <v>45</v>
      </c>
      <c r="I7" s="840"/>
    </row>
    <row r="8" spans="2:13" ht="12" customHeight="1">
      <c r="B8" s="766"/>
      <c r="C8" s="757"/>
      <c r="D8" s="989"/>
      <c r="E8" s="469" t="s">
        <v>482</v>
      </c>
      <c r="F8" s="1018" t="s">
        <v>389</v>
      </c>
      <c r="G8" s="1019"/>
      <c r="H8" s="1018" t="s">
        <v>721</v>
      </c>
      <c r="I8" s="1020"/>
    </row>
    <row r="9" spans="2:13" ht="12" customHeight="1">
      <c r="B9" s="766"/>
      <c r="C9" s="768"/>
      <c r="D9" s="771"/>
      <c r="E9" s="470" t="s">
        <v>712</v>
      </c>
      <c r="F9" s="1010" t="s">
        <v>900</v>
      </c>
      <c r="G9" s="1011"/>
      <c r="H9" s="1010" t="s">
        <v>52</v>
      </c>
      <c r="I9" s="1012"/>
    </row>
    <row r="10" spans="2:13" ht="12" customHeight="1">
      <c r="B10" s="766"/>
      <c r="C10" s="769"/>
      <c r="D10" s="772"/>
      <c r="E10" s="470" t="s">
        <v>894</v>
      </c>
      <c r="F10" s="1010" t="s">
        <v>639</v>
      </c>
      <c r="G10" s="1011"/>
      <c r="H10" s="1010" t="s">
        <v>783</v>
      </c>
      <c r="I10" s="1012"/>
    </row>
    <row r="11" spans="2:13" ht="12" customHeight="1">
      <c r="B11" s="766"/>
      <c r="C11" s="769"/>
      <c r="D11" s="772"/>
      <c r="E11" s="470" t="s">
        <v>431</v>
      </c>
      <c r="F11" s="1015" t="s">
        <v>105</v>
      </c>
      <c r="G11" s="1016"/>
      <c r="H11" s="1015" t="s">
        <v>65</v>
      </c>
      <c r="I11" s="1017"/>
    </row>
    <row r="12" spans="2:13" ht="12" customHeight="1">
      <c r="B12" s="766"/>
      <c r="C12" s="769"/>
      <c r="D12" s="772"/>
      <c r="E12" s="470" t="s">
        <v>730</v>
      </c>
      <c r="F12" s="1010" t="s">
        <v>20</v>
      </c>
      <c r="G12" s="1011"/>
      <c r="H12" s="1010" t="s">
        <v>1037</v>
      </c>
      <c r="I12" s="1012"/>
    </row>
    <row r="13" spans="2:13" ht="12" customHeight="1">
      <c r="B13" s="766"/>
      <c r="C13" s="769"/>
      <c r="D13" s="772"/>
      <c r="E13" s="470" t="s">
        <v>377</v>
      </c>
      <c r="F13" s="1010" t="s">
        <v>155</v>
      </c>
      <c r="G13" s="1011"/>
      <c r="H13" s="1010" t="s">
        <v>501</v>
      </c>
      <c r="I13" s="1012"/>
    </row>
    <row r="14" spans="2:13" ht="12" customHeight="1">
      <c r="B14" s="766"/>
      <c r="C14" s="769"/>
      <c r="D14" s="772"/>
      <c r="E14" s="470" t="s">
        <v>305</v>
      </c>
      <c r="F14" s="1010" t="s">
        <v>226</v>
      </c>
      <c r="G14" s="1011"/>
      <c r="H14" s="1010" t="s">
        <v>501</v>
      </c>
      <c r="I14" s="1012"/>
    </row>
    <row r="15" spans="2:13" ht="12" customHeight="1">
      <c r="B15" s="766"/>
      <c r="C15" s="769"/>
      <c r="D15" s="772"/>
      <c r="E15" s="470" t="s">
        <v>94</v>
      </c>
      <c r="F15" s="1015" t="s">
        <v>1000</v>
      </c>
      <c r="G15" s="1016"/>
      <c r="H15" s="1015" t="s">
        <v>736</v>
      </c>
      <c r="I15" s="1017"/>
    </row>
    <row r="16" spans="2:13" ht="12" customHeight="1">
      <c r="B16" s="766"/>
      <c r="C16" s="769"/>
      <c r="D16" s="772"/>
      <c r="E16" s="470" t="s">
        <v>1011</v>
      </c>
      <c r="F16" s="1010" t="s">
        <v>961</v>
      </c>
      <c r="G16" s="1011"/>
      <c r="H16" s="1010" t="s">
        <v>181</v>
      </c>
      <c r="I16" s="1012"/>
    </row>
    <row r="17" spans="2:9" ht="12" customHeight="1">
      <c r="B17" s="766"/>
      <c r="C17" s="769"/>
      <c r="D17" s="772"/>
      <c r="E17" s="470" t="s">
        <v>898</v>
      </c>
      <c r="F17" s="1010" t="s">
        <v>203</v>
      </c>
      <c r="G17" s="1011"/>
      <c r="H17" s="1010" t="s">
        <v>734</v>
      </c>
      <c r="I17" s="1012"/>
    </row>
    <row r="18" spans="2:9" ht="12" customHeight="1">
      <c r="B18" s="766"/>
      <c r="C18" s="769"/>
      <c r="D18" s="772"/>
      <c r="E18" s="470" t="s">
        <v>382</v>
      </c>
      <c r="F18" s="1013" t="s">
        <v>162</v>
      </c>
      <c r="G18" s="1014"/>
      <c r="H18" s="1010" t="s">
        <v>501</v>
      </c>
      <c r="I18" s="1012"/>
    </row>
    <row r="19" spans="2:9" ht="12" customHeight="1">
      <c r="B19" s="766"/>
      <c r="C19" s="769"/>
      <c r="D19" s="772"/>
      <c r="E19" s="471" t="s">
        <v>77</v>
      </c>
      <c r="F19" s="1004" t="s">
        <v>300</v>
      </c>
      <c r="G19" s="1005"/>
      <c r="H19" s="1004" t="s">
        <v>512</v>
      </c>
      <c r="I19" s="1006"/>
    </row>
    <row r="20" spans="2:9" ht="15.75" customHeight="1">
      <c r="B20" s="766"/>
      <c r="C20" s="66" t="s">
        <v>799</v>
      </c>
      <c r="D20" s="461" t="e">
        <f>#REF!</f>
        <v>#REF!</v>
      </c>
      <c r="E20" s="818" t="s">
        <v>1171</v>
      </c>
      <c r="F20" s="819"/>
      <c r="G20" s="819"/>
      <c r="H20" s="819"/>
      <c r="I20" s="820"/>
    </row>
    <row r="21" spans="2:9" ht="15.75" customHeight="1">
      <c r="B21" s="766"/>
      <c r="C21" s="66" t="s">
        <v>362</v>
      </c>
      <c r="D21" s="462">
        <v>4</v>
      </c>
      <c r="E21" s="1007" t="s">
        <v>421</v>
      </c>
      <c r="F21" s="1008"/>
      <c r="G21" s="1008"/>
      <c r="H21" s="1008"/>
      <c r="I21" s="1009"/>
    </row>
    <row r="22" spans="2:9" ht="15.75" customHeight="1">
      <c r="B22" s="766"/>
      <c r="C22" s="66" t="s">
        <v>37</v>
      </c>
      <c r="D22" s="462">
        <f>総則!F78+建築!F253+電気!F56+機械!F63</f>
        <v>6</v>
      </c>
      <c r="E22" s="818" t="s">
        <v>884</v>
      </c>
      <c r="F22" s="819"/>
      <c r="G22" s="819"/>
      <c r="H22" s="819"/>
      <c r="I22" s="820"/>
    </row>
    <row r="23" spans="2:9" ht="15.75" customHeight="1">
      <c r="B23" s="766"/>
      <c r="C23" s="66" t="s">
        <v>83</v>
      </c>
      <c r="D23" s="462">
        <f>総則!E78+建築!E253+電気!E56+機械!E63</f>
        <v>13</v>
      </c>
      <c r="E23" s="818" t="s">
        <v>1012</v>
      </c>
      <c r="F23" s="819"/>
      <c r="G23" s="819"/>
      <c r="H23" s="819"/>
      <c r="I23" s="820"/>
    </row>
    <row r="24" spans="2:9" ht="15.75" customHeight="1">
      <c r="B24" s="766"/>
      <c r="C24" s="63" t="s">
        <v>862</v>
      </c>
      <c r="D24" s="83">
        <v>35600</v>
      </c>
      <c r="E24" s="804" t="s">
        <v>692</v>
      </c>
      <c r="F24" s="804"/>
      <c r="G24" s="804"/>
      <c r="H24" s="804"/>
      <c r="I24" s="805"/>
    </row>
    <row r="25" spans="2:9" ht="15.75" customHeight="1">
      <c r="B25" s="766"/>
      <c r="C25" s="759" t="s">
        <v>877</v>
      </c>
      <c r="D25" s="83"/>
      <c r="E25" s="804" t="s">
        <v>540</v>
      </c>
      <c r="F25" s="804"/>
      <c r="G25" s="804"/>
      <c r="H25" s="804"/>
      <c r="I25" s="805"/>
    </row>
    <row r="26" spans="2:9" ht="15.75" customHeight="1">
      <c r="B26" s="766"/>
      <c r="C26" s="760"/>
      <c r="D26" s="83"/>
      <c r="E26" s="806" t="s">
        <v>1191</v>
      </c>
      <c r="F26" s="806"/>
      <c r="G26" s="806"/>
      <c r="H26" s="806"/>
      <c r="I26" s="807"/>
    </row>
    <row r="27" spans="2:9" ht="15.75" customHeight="1">
      <c r="B27" s="766"/>
      <c r="C27" s="457" t="s">
        <v>1006</v>
      </c>
      <c r="D27" s="463"/>
      <c r="E27" s="1001" t="s">
        <v>891</v>
      </c>
      <c r="F27" s="1002"/>
      <c r="G27" s="1002"/>
      <c r="H27" s="1002"/>
      <c r="I27" s="1003"/>
    </row>
    <row r="28" spans="2:9" ht="15.75" customHeight="1">
      <c r="B28" s="451" t="s">
        <v>1169</v>
      </c>
      <c r="C28" s="458" t="s">
        <v>388</v>
      </c>
      <c r="D28" s="464"/>
      <c r="E28" s="996" t="s">
        <v>594</v>
      </c>
      <c r="F28" s="997"/>
      <c r="G28" s="997"/>
      <c r="H28" s="997"/>
      <c r="I28" s="998"/>
    </row>
    <row r="29" spans="2:9" ht="15.75" customHeight="1">
      <c r="B29" s="452" t="s">
        <v>923</v>
      </c>
      <c r="C29" s="459" t="s">
        <v>406</v>
      </c>
      <c r="D29" s="465"/>
      <c r="E29" s="472"/>
      <c r="F29" s="476"/>
      <c r="G29" s="481"/>
      <c r="H29" s="481"/>
      <c r="I29" s="493"/>
    </row>
    <row r="30" spans="2:9" s="450" customFormat="1" ht="18" customHeight="1">
      <c r="B30" s="453"/>
      <c r="C30" s="455"/>
      <c r="D30" s="455"/>
      <c r="E30" s="455"/>
      <c r="F30" s="455"/>
      <c r="G30" s="455"/>
      <c r="H30" s="455"/>
      <c r="I30" s="455"/>
    </row>
    <row r="31" spans="2:9" s="450" customFormat="1" ht="18" customHeight="1">
      <c r="B31" s="453"/>
      <c r="C31" s="455"/>
      <c r="D31" s="455"/>
      <c r="E31" s="455"/>
      <c r="F31" s="455"/>
      <c r="G31" s="455"/>
      <c r="H31" s="455"/>
      <c r="I31" s="455"/>
    </row>
    <row r="32" spans="2:9" ht="13.5" customHeight="1">
      <c r="B32" s="990"/>
      <c r="C32" s="764" t="s">
        <v>1099</v>
      </c>
      <c r="D32" s="991" t="s">
        <v>1170</v>
      </c>
      <c r="E32" s="455"/>
      <c r="F32" s="787" t="s">
        <v>398</v>
      </c>
      <c r="G32" s="788"/>
      <c r="H32" s="788"/>
      <c r="I32" s="999"/>
    </row>
    <row r="33" spans="2:9" ht="13.5" customHeight="1">
      <c r="B33" s="990"/>
      <c r="C33" s="764"/>
      <c r="D33" s="992"/>
      <c r="E33" s="473"/>
      <c r="F33" s="993"/>
      <c r="G33" s="116" t="s">
        <v>1100</v>
      </c>
      <c r="H33" s="116" t="s">
        <v>526</v>
      </c>
      <c r="I33" s="116" t="s">
        <v>276</v>
      </c>
    </row>
    <row r="34" spans="2:9" ht="17.100000000000001" customHeight="1">
      <c r="B34" s="454"/>
      <c r="C34" s="460" t="s">
        <v>694</v>
      </c>
      <c r="D34" s="466"/>
      <c r="E34" s="474" t="s">
        <v>865</v>
      </c>
      <c r="F34" s="994"/>
      <c r="G34" s="482">
        <f>IF($D$34=0,0,IF($D$34&lt;500,VLOOKUP($D$34,$D$40:$I$51,4),0))</f>
        <v>0</v>
      </c>
      <c r="H34" s="482">
        <f>IF($D$34=0,0,IF($D$34&gt;=500,VLOOKUP($D$34,$D$40:$I$51,5),0))</f>
        <v>0</v>
      </c>
      <c r="I34" s="482">
        <f>IF($D$34=0,0,IF($D$34&gt;=500,VLOOKUP($D$34,$D$40:$I$51,6),0))</f>
        <v>0</v>
      </c>
    </row>
    <row r="35" spans="2:9" ht="17.100000000000001" customHeight="1">
      <c r="B35" s="454"/>
      <c r="C35" s="460" t="s">
        <v>848</v>
      </c>
      <c r="D35" s="467"/>
      <c r="E35" s="474" t="s">
        <v>865</v>
      </c>
      <c r="F35" s="994"/>
      <c r="G35" s="483">
        <f>IF($D$35=0,0,IF($D$35&lt;500,VLOOKUP($D$35,$D$40:$I$51,4),0))</f>
        <v>0</v>
      </c>
      <c r="H35" s="483">
        <f>IF($D$35=0,0,IF($D$35&gt;=500,VLOOKUP($D$35,$D$40:$I$51,5),0))</f>
        <v>0</v>
      </c>
      <c r="I35" s="483">
        <f>IF($D$35=0,0,IF($D$35&gt;=500,VLOOKUP($D$35,$D$40:$I$51,6),0))</f>
        <v>0</v>
      </c>
    </row>
    <row r="36" spans="2:9" ht="17.100000000000001" customHeight="1">
      <c r="B36" s="454"/>
      <c r="C36" s="72" t="s">
        <v>302</v>
      </c>
      <c r="D36" s="468">
        <f>SUM(D34:D35)</f>
        <v>0</v>
      </c>
      <c r="E36" s="474" t="s">
        <v>865</v>
      </c>
      <c r="F36" s="995"/>
      <c r="G36" s="484">
        <f>SUM(G34:G35)</f>
        <v>0</v>
      </c>
      <c r="H36" s="484">
        <f>SUM(H34:H35)</f>
        <v>0</v>
      </c>
      <c r="I36" s="484">
        <f>SUM(I34:I35)</f>
        <v>0</v>
      </c>
    </row>
    <row r="37" spans="2:9" ht="17.100000000000001" customHeight="1">
      <c r="B37" s="455"/>
      <c r="C37" s="455"/>
      <c r="D37" s="455"/>
      <c r="E37" s="455"/>
      <c r="F37" s="1000"/>
      <c r="G37" s="1000"/>
      <c r="H37" s="1000"/>
      <c r="I37" s="1000"/>
    </row>
    <row r="38" spans="2:9" ht="17.100000000000001" customHeight="1">
      <c r="B38" s="73"/>
      <c r="G38" s="123"/>
      <c r="H38" s="780"/>
      <c r="I38" s="780"/>
    </row>
    <row r="39" spans="2:9" ht="17.100000000000001" customHeight="1">
      <c r="B39" s="782" t="s">
        <v>69</v>
      </c>
      <c r="C39" s="783"/>
      <c r="D39" s="784"/>
      <c r="E39" s="63"/>
      <c r="F39" s="74" t="s">
        <v>1019</v>
      </c>
      <c r="G39" s="71" t="s">
        <v>1100</v>
      </c>
      <c r="H39" s="71" t="s">
        <v>526</v>
      </c>
      <c r="I39" s="71" t="s">
        <v>276</v>
      </c>
    </row>
    <row r="40" spans="2:9" ht="17.100000000000001" customHeight="1">
      <c r="B40" s="753" t="s">
        <v>915</v>
      </c>
      <c r="C40" s="753"/>
      <c r="D40" s="91">
        <v>0</v>
      </c>
      <c r="E40" s="475"/>
      <c r="F40" s="477">
        <v>8000</v>
      </c>
      <c r="G40" s="485">
        <v>17000</v>
      </c>
      <c r="H40" s="114">
        <v>13000</v>
      </c>
      <c r="I40" s="107">
        <v>16000</v>
      </c>
    </row>
    <row r="41" spans="2:9" ht="17.100000000000001" customHeight="1">
      <c r="B41" s="753" t="s">
        <v>699</v>
      </c>
      <c r="C41" s="753"/>
      <c r="D41" s="91">
        <v>30.001000000000001</v>
      </c>
      <c r="E41" s="475"/>
      <c r="F41" s="478">
        <v>15000</v>
      </c>
      <c r="G41" s="486">
        <v>23000</v>
      </c>
      <c r="H41" s="114">
        <v>16000</v>
      </c>
      <c r="I41" s="107">
        <v>22000</v>
      </c>
    </row>
    <row r="42" spans="2:9" ht="17.100000000000001" customHeight="1">
      <c r="B42" s="753" t="s">
        <v>938</v>
      </c>
      <c r="C42" s="753"/>
      <c r="D42" s="91">
        <v>100.001</v>
      </c>
      <c r="E42" s="475"/>
      <c r="F42" s="478">
        <v>23000</v>
      </c>
      <c r="G42" s="486">
        <v>27000</v>
      </c>
      <c r="H42" s="114">
        <v>22000</v>
      </c>
      <c r="I42" s="107">
        <v>26000</v>
      </c>
    </row>
    <row r="43" spans="2:9" ht="17.100000000000001" customHeight="1">
      <c r="B43" s="753" t="s">
        <v>1103</v>
      </c>
      <c r="C43" s="753"/>
      <c r="D43" s="91">
        <v>200.001</v>
      </c>
      <c r="E43" s="475"/>
      <c r="F43" s="478">
        <v>40000</v>
      </c>
      <c r="G43" s="487">
        <v>39000</v>
      </c>
      <c r="H43" s="489">
        <v>35000</v>
      </c>
      <c r="I43" s="494">
        <v>38000</v>
      </c>
    </row>
    <row r="44" spans="2:9" ht="17.100000000000001" customHeight="1">
      <c r="B44" s="753" t="s">
        <v>340</v>
      </c>
      <c r="C44" s="753"/>
      <c r="D44" s="91">
        <v>500</v>
      </c>
      <c r="E44" s="475"/>
      <c r="F44" s="478">
        <v>40000</v>
      </c>
      <c r="G44" s="488">
        <v>39000</v>
      </c>
      <c r="H44" s="490">
        <v>35000</v>
      </c>
      <c r="I44" s="495">
        <v>38000</v>
      </c>
    </row>
    <row r="45" spans="2:9" ht="17.100000000000001" customHeight="1">
      <c r="B45" s="753" t="s">
        <v>505</v>
      </c>
      <c r="C45" s="753"/>
      <c r="D45" s="91">
        <v>500.00099999999998</v>
      </c>
      <c r="E45" s="475"/>
      <c r="F45" s="478">
        <v>72000</v>
      </c>
      <c r="G45" s="488">
        <v>57000</v>
      </c>
      <c r="H45" s="491">
        <v>53000</v>
      </c>
      <c r="I45" s="496">
        <v>56000</v>
      </c>
    </row>
    <row r="46" spans="2:9" ht="17.100000000000001" customHeight="1">
      <c r="B46" s="753" t="s">
        <v>456</v>
      </c>
      <c r="C46" s="753"/>
      <c r="D46" s="91">
        <v>1000.001</v>
      </c>
      <c r="E46" s="475"/>
      <c r="F46" s="478">
        <v>105000</v>
      </c>
      <c r="G46" s="125">
        <v>77000</v>
      </c>
      <c r="H46" s="491">
        <v>74000</v>
      </c>
      <c r="I46" s="496">
        <v>74000</v>
      </c>
    </row>
    <row r="47" spans="2:9" ht="17.100000000000001" customHeight="1">
      <c r="B47" s="753" t="s">
        <v>195</v>
      </c>
      <c r="C47" s="753"/>
      <c r="D47" s="91">
        <v>2000.001</v>
      </c>
      <c r="E47" s="475"/>
      <c r="F47" s="478">
        <v>212000</v>
      </c>
      <c r="G47" s="125">
        <v>165000</v>
      </c>
      <c r="H47" s="491">
        <v>148000</v>
      </c>
      <c r="I47" s="496">
        <v>162000</v>
      </c>
    </row>
    <row r="48" spans="2:9" ht="17.100000000000001" customHeight="1">
      <c r="B48" s="753" t="s">
        <v>1105</v>
      </c>
      <c r="C48" s="753"/>
      <c r="D48" s="91">
        <v>10000.001</v>
      </c>
      <c r="E48" s="475"/>
      <c r="F48" s="478">
        <v>348000</v>
      </c>
      <c r="G48" s="125">
        <v>254000</v>
      </c>
      <c r="H48" s="491">
        <v>242000</v>
      </c>
      <c r="I48" s="496">
        <v>251000</v>
      </c>
    </row>
    <row r="49" spans="2:9" ht="17.100000000000001" customHeight="1">
      <c r="B49" s="753" t="s">
        <v>1106</v>
      </c>
      <c r="C49" s="753"/>
      <c r="D49" s="91">
        <v>50000.000999999997</v>
      </c>
      <c r="E49" s="475"/>
      <c r="F49" s="479">
        <v>605000</v>
      </c>
      <c r="G49" s="125">
        <v>468000</v>
      </c>
      <c r="H49" s="492">
        <v>449000</v>
      </c>
      <c r="I49" s="497">
        <v>465000</v>
      </c>
    </row>
    <row r="50" spans="2:9" ht="17.100000000000001" customHeight="1">
      <c r="B50" s="753" t="s">
        <v>493</v>
      </c>
      <c r="C50" s="753"/>
      <c r="D50" s="91"/>
      <c r="E50" s="63"/>
      <c r="F50" s="109">
        <v>18000</v>
      </c>
      <c r="G50" s="63">
        <v>30000</v>
      </c>
      <c r="H50" s="109"/>
      <c r="I50" s="109"/>
    </row>
    <row r="51" spans="2:9" ht="17.100000000000001" customHeight="1">
      <c r="B51" s="753" t="s">
        <v>335</v>
      </c>
      <c r="C51" s="753"/>
      <c r="D51" s="91"/>
      <c r="E51" s="63"/>
      <c r="F51" s="107">
        <v>14000</v>
      </c>
      <c r="G51" s="63">
        <v>23000</v>
      </c>
      <c r="H51" s="107"/>
      <c r="I51" s="107"/>
    </row>
    <row r="52" spans="2:9" ht="17.100000000000001" customHeight="1">
      <c r="B52" s="779"/>
      <c r="C52" s="779"/>
      <c r="G52" s="73"/>
    </row>
    <row r="53" spans="2:9" ht="17.100000000000001" customHeight="1">
      <c r="B53" s="779"/>
      <c r="C53" s="779"/>
      <c r="G53" s="73"/>
    </row>
    <row r="54" spans="2:9" ht="17.100000000000001" customHeight="1">
      <c r="B54" s="779"/>
      <c r="C54" s="779"/>
      <c r="G54" s="73"/>
    </row>
    <row r="56" spans="2:9" s="121" customFormat="1" ht="17.100000000000001" customHeight="1">
      <c r="B56" s="456"/>
      <c r="C56" s="71" t="s">
        <v>525</v>
      </c>
      <c r="D56" s="71" t="s">
        <v>200</v>
      </c>
      <c r="E56" s="456"/>
      <c r="H56" s="988"/>
      <c r="I56" s="988"/>
    </row>
    <row r="57" spans="2:9" ht="17.100000000000001" customHeight="1">
      <c r="C57" s="63" t="s">
        <v>633</v>
      </c>
      <c r="D57" s="63" t="s">
        <v>850</v>
      </c>
      <c r="F57" s="480"/>
      <c r="G57" s="262"/>
      <c r="H57" s="121"/>
      <c r="I57" s="121"/>
    </row>
    <row r="58" spans="2:9" ht="17.100000000000001" customHeight="1">
      <c r="C58" s="64" t="s">
        <v>624</v>
      </c>
      <c r="D58" s="63" t="s">
        <v>901</v>
      </c>
      <c r="F58" s="480"/>
      <c r="G58" s="262"/>
      <c r="H58" s="121"/>
    </row>
    <row r="59" spans="2:9" ht="17.100000000000001" customHeight="1">
      <c r="C59" s="86"/>
      <c r="D59" s="86" t="s">
        <v>818</v>
      </c>
      <c r="F59" s="480"/>
      <c r="H59" s="121"/>
    </row>
    <row r="60" spans="2:9" ht="17.100000000000001" customHeight="1">
      <c r="C60" s="63" t="s">
        <v>191</v>
      </c>
      <c r="D60" s="63" t="s">
        <v>12</v>
      </c>
      <c r="F60" s="480"/>
      <c r="H60" s="121"/>
    </row>
    <row r="61" spans="2:9" ht="17.100000000000001" customHeight="1">
      <c r="C61" s="63" t="s">
        <v>284</v>
      </c>
      <c r="D61" s="63" t="s">
        <v>538</v>
      </c>
      <c r="F61" s="480"/>
      <c r="H61" s="121"/>
    </row>
    <row r="62" spans="2:9" ht="17.100000000000001" customHeight="1">
      <c r="C62" s="63" t="s">
        <v>468</v>
      </c>
      <c r="D62" s="63" t="s">
        <v>90</v>
      </c>
      <c r="H62" s="121"/>
    </row>
    <row r="63" spans="2:9" ht="17.100000000000001" customHeight="1">
      <c r="C63" s="63" t="s">
        <v>809</v>
      </c>
      <c r="D63" s="63" t="s">
        <v>100</v>
      </c>
      <c r="H63" s="121"/>
    </row>
    <row r="64" spans="2:9" ht="17.100000000000001" customHeight="1">
      <c r="D64" s="63" t="s">
        <v>424</v>
      </c>
    </row>
    <row r="65" spans="4:5" ht="17.100000000000001" customHeight="1">
      <c r="D65" s="63" t="s">
        <v>873</v>
      </c>
    </row>
    <row r="66" spans="4:5" ht="17.100000000000001" customHeight="1">
      <c r="D66" s="63" t="s">
        <v>1022</v>
      </c>
    </row>
    <row r="67" spans="4:5" ht="17.100000000000001" customHeight="1">
      <c r="D67" s="63" t="s">
        <v>462</v>
      </c>
    </row>
    <row r="68" spans="4:5" ht="17.100000000000001" customHeight="1">
      <c r="D68" s="63" t="s">
        <v>951</v>
      </c>
    </row>
    <row r="69" spans="4:5" ht="17.100000000000001" customHeight="1">
      <c r="D69" s="63" t="s">
        <v>319</v>
      </c>
    </row>
    <row r="70" spans="4:5" ht="17.100000000000001" customHeight="1">
      <c r="D70" s="63" t="s">
        <v>1043</v>
      </c>
    </row>
    <row r="71" spans="4:5" ht="17.100000000000001" customHeight="1">
      <c r="D71" s="63" t="s">
        <v>405</v>
      </c>
    </row>
    <row r="72" spans="4:5" ht="17.100000000000001" customHeight="1">
      <c r="D72" s="63" t="s">
        <v>813</v>
      </c>
    </row>
    <row r="73" spans="4:5" ht="17.100000000000001" customHeight="1">
      <c r="D73" s="63" t="s">
        <v>309</v>
      </c>
    </row>
    <row r="74" spans="4:5" ht="17.100000000000001" customHeight="1">
      <c r="D74" s="63" t="s">
        <v>725</v>
      </c>
    </row>
    <row r="75" spans="4:5" ht="17.100000000000001" customHeight="1">
      <c r="D75" s="63" t="s">
        <v>852</v>
      </c>
    </row>
    <row r="76" spans="4:5" ht="17.100000000000001" customHeight="1">
      <c r="D76" s="63" t="s">
        <v>954</v>
      </c>
    </row>
    <row r="77" spans="4:5" ht="17.100000000000001" customHeight="1">
      <c r="D77" s="63" t="s">
        <v>917</v>
      </c>
    </row>
    <row r="78" spans="4:5" ht="17.100000000000001" customHeight="1">
      <c r="E78" s="103"/>
    </row>
  </sheetData>
  <mergeCells count="71">
    <mergeCell ref="B2:C2"/>
    <mergeCell ref="D3:I3"/>
    <mergeCell ref="E4:I4"/>
    <mergeCell ref="E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E20:I20"/>
    <mergeCell ref="E21:I21"/>
    <mergeCell ref="E22:I22"/>
    <mergeCell ref="E23:I23"/>
    <mergeCell ref="E24:I24"/>
    <mergeCell ref="E25:I25"/>
    <mergeCell ref="E26:I26"/>
    <mergeCell ref="E27:I27"/>
    <mergeCell ref="E28:I28"/>
    <mergeCell ref="F32:I32"/>
    <mergeCell ref="F37:I37"/>
    <mergeCell ref="H38:I38"/>
    <mergeCell ref="B39:D39"/>
    <mergeCell ref="B40:C40"/>
    <mergeCell ref="B41:C41"/>
    <mergeCell ref="B42:C42"/>
    <mergeCell ref="B43:C43"/>
    <mergeCell ref="B44:C44"/>
    <mergeCell ref="B54:C54"/>
    <mergeCell ref="B45:C45"/>
    <mergeCell ref="B46:C46"/>
    <mergeCell ref="B47:C47"/>
    <mergeCell ref="B48:C48"/>
    <mergeCell ref="B49:C49"/>
    <mergeCell ref="H56:I56"/>
    <mergeCell ref="B3:B6"/>
    <mergeCell ref="C7:C8"/>
    <mergeCell ref="D7:D8"/>
    <mergeCell ref="C25:C26"/>
    <mergeCell ref="B32:B33"/>
    <mergeCell ref="C32:C33"/>
    <mergeCell ref="D32:D33"/>
    <mergeCell ref="F33:F36"/>
    <mergeCell ref="B7:B27"/>
    <mergeCell ref="C9:C19"/>
    <mergeCell ref="D9:D19"/>
    <mergeCell ref="B50:C50"/>
    <mergeCell ref="B51:C51"/>
    <mergeCell ref="B52:C52"/>
    <mergeCell ref="B53:C53"/>
  </mergeCells>
  <phoneticPr fontId="4"/>
  <dataValidations count="1">
    <dataValidation type="list" allowBlank="1" showInputMessage="1" showErrorMessage="1" sqref="D7:D8">
      <formula1>$D$57:$D$77</formula1>
    </dataValidation>
  </dataValidations>
  <pageMargins left="0.78740157480314965" right="0.59055118110236227" top="0.98425196850393681" bottom="0.39370078740157483" header="0.51181102362204722" footer="0.31496062992125984"/>
  <pageSetup paperSize="9" orientation="landscape" horizontalDpi="1200" verticalDpi="1200" r:id="rId1"/>
  <headerFooter alignWithMargins="0">
    <oddFooter>&amp;C- &amp;P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24</vt:i4>
      </vt:variant>
    </vt:vector>
  </HeadingPairs>
  <TitlesOfParts>
    <vt:vector size="42" baseType="lpstr">
      <vt:lpstr>内訳書 </vt:lpstr>
      <vt:lpstr>設計 入力表１</vt:lpstr>
      <vt:lpstr>設計 入力表２（図面目録）</vt:lpstr>
      <vt:lpstr>設計 計算書</vt:lpstr>
      <vt:lpstr>設計 算定諸元表</vt:lpstr>
      <vt:lpstr>設計　業務人・時間数</vt:lpstr>
      <vt:lpstr>設計　追加業務</vt:lpstr>
      <vt:lpstr>代価１</vt:lpstr>
      <vt:lpstr>監理 入力表１</vt:lpstr>
      <vt:lpstr>監理 計算書</vt:lpstr>
      <vt:lpstr>監理 算定諸元表</vt:lpstr>
      <vt:lpstr>監理 代価表</vt:lpstr>
      <vt:lpstr>総則</vt:lpstr>
      <vt:lpstr>建築</vt:lpstr>
      <vt:lpstr>電気</vt:lpstr>
      <vt:lpstr>機械</vt:lpstr>
      <vt:lpstr>設計　業務細分率表</vt:lpstr>
      <vt:lpstr>構造適合判定（印刷無）</vt:lpstr>
      <vt:lpstr>'監理 計算書'!Print_Area</vt:lpstr>
      <vt:lpstr>'監理 算定諸元表'!Print_Area</vt:lpstr>
      <vt:lpstr>'監理 代価表'!Print_Area</vt:lpstr>
      <vt:lpstr>'監理 入力表１'!Print_Area</vt:lpstr>
      <vt:lpstr>機械!Print_Area</vt:lpstr>
      <vt:lpstr>建築!Print_Area</vt:lpstr>
      <vt:lpstr>'構造適合判定（印刷無）'!Print_Area</vt:lpstr>
      <vt:lpstr>'設計　業務細分率表'!Print_Area</vt:lpstr>
      <vt:lpstr>'設計　業務人・時間数'!Print_Area</vt:lpstr>
      <vt:lpstr>'設計 計算書'!Print_Area</vt:lpstr>
      <vt:lpstr>'設計 算定諸元表'!Print_Area</vt:lpstr>
      <vt:lpstr>'設計　追加業務'!Print_Area</vt:lpstr>
      <vt:lpstr>'設計 入力表１'!Print_Area</vt:lpstr>
      <vt:lpstr>'設計 入力表２（図面目録）'!Print_Area</vt:lpstr>
      <vt:lpstr>総則!Print_Area</vt:lpstr>
      <vt:lpstr>代価１!Print_Area</vt:lpstr>
      <vt:lpstr>電気!Print_Area</vt:lpstr>
      <vt:lpstr>'内訳書 '!Print_Area</vt:lpstr>
      <vt:lpstr>'内訳書 '!Print_Area_MI</vt:lpstr>
      <vt:lpstr>機械!Print_Titles</vt:lpstr>
      <vt:lpstr>建築!Print_Titles</vt:lpstr>
      <vt:lpstr>総則!Print_Titles</vt:lpstr>
      <vt:lpstr>電気!Print_Titles</vt:lpstr>
      <vt:lpstr>'内訳書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dc:creator>
  <cp:lastModifiedBy>soumu9</cp:lastModifiedBy>
  <cp:lastPrinted>2023-04-14T02:24:31Z</cp:lastPrinted>
  <dcterms:created xsi:type="dcterms:W3CDTF">1996-07-04T03:49:42Z</dcterms:created>
  <dcterms:modified xsi:type="dcterms:W3CDTF">2023-04-18T05:35:19Z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2.1.10.0</vt:lpwstr>
      <vt:lpwstr>2.1.12.0</vt:lpwstr>
      <vt:lpwstr>2.1.13.0</vt:lpwstr>
      <vt:lpwstr>2.1.14.0</vt:lpwstr>
      <vt:lpwstr>3.1.9.0</vt:lpwstr>
    </vt:vector>
  </property>
  <property fmtid="{DCFEDD21-7773-49B2-8022-6FC58DB5260B}" pid="3" name="LastSavedVersion">
    <vt:lpwstr>3.1.9.0</vt:lpwstr>
  </property>
  <property fmtid="{DCFEDD21-7773-49B2-8022-6FC58DB5260B}" pid="4" name="LastSavedDate">
    <vt:filetime>2023-03-28T04:40:09Z</vt:filetime>
  </property>
</Properties>
</file>